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04" firstSheet="1" activeTab="9"/>
  </bookViews>
  <sheets>
    <sheet name="Úvod" sheetId="5" r:id="rId1"/>
    <sheet name="2. třída" sheetId="2" r:id="rId2"/>
    <sheet name="3.třída" sheetId="1" r:id="rId3"/>
    <sheet name="4. třída" sheetId="4" r:id="rId4"/>
    <sheet name="5.třída" sheetId="3" r:id="rId5"/>
    <sheet name="Poradi2" sheetId="6" r:id="rId6"/>
    <sheet name="Poradi3" sheetId="8" r:id="rId7"/>
    <sheet name="Poradi4" sheetId="9" r:id="rId8"/>
    <sheet name="Poradi5" sheetId="10" r:id="rId9"/>
    <sheet name="Poradi_skoly" sheetId="11" r:id="rId10"/>
    <sheet name="TISK" sheetId="12" r:id="rId11"/>
  </sheets>
  <definedNames>
    <definedName name="_xlnm._FilterDatabase" localSheetId="1" hidden="1">'2. třída'!$B$2:$D$2</definedName>
    <definedName name="_xlnm._FilterDatabase" localSheetId="2" hidden="1">'3.třída'!$B$2:$E$2</definedName>
    <definedName name="_xlnm._FilterDatabase" localSheetId="3" hidden="1">'4. třída'!$B$2:$E$2</definedName>
    <definedName name="_xlnm._FilterDatabase" localSheetId="4" hidden="1">'5.třída'!$B$2:$D$2</definedName>
    <definedName name="_xlnm._FilterDatabase" localSheetId="9" hidden="1">Poradi_skoly!$G$3:$I$3</definedName>
    <definedName name="_xlnm._FilterDatabase" localSheetId="5" hidden="1">Poradi2!$B$2:$E$2</definedName>
    <definedName name="_xlnm._FilterDatabase" localSheetId="6" hidden="1">Poradi3!$B$2:$E$2</definedName>
    <definedName name="_xlnm._FilterDatabase" localSheetId="7" hidden="1">Poradi4!$B$2:$E$2</definedName>
    <definedName name="_xlnm._FilterDatabase" localSheetId="8" hidden="1">Poradi5!$B$2:$E$2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" l="1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40" i="4"/>
  <c r="C40" i="4"/>
  <c r="E39" i="4"/>
  <c r="C39" i="4"/>
  <c r="E38" i="4"/>
  <c r="C38" i="4"/>
  <c r="E37" i="4"/>
  <c r="C37" i="4"/>
  <c r="E36" i="4"/>
  <c r="C36" i="4"/>
  <c r="E35" i="4"/>
  <c r="C35" i="4"/>
  <c r="E34" i="4"/>
  <c r="C34" i="4"/>
  <c r="E33" i="4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D10" i="6"/>
  <c r="D3" i="6"/>
  <c r="D17" i="6"/>
  <c r="D16" i="6"/>
  <c r="D13" i="6"/>
  <c r="C13" i="6" l="1"/>
  <c r="D4" i="10" l="1"/>
  <c r="D10" i="10"/>
  <c r="D5" i="10"/>
  <c r="D17" i="10"/>
  <c r="D11" i="10"/>
  <c r="D16" i="10"/>
  <c r="D8" i="10"/>
  <c r="D18" i="10"/>
  <c r="D15" i="10"/>
  <c r="D12" i="10"/>
  <c r="D3" i="10"/>
  <c r="D7" i="10"/>
  <c r="D6" i="10"/>
  <c r="D9" i="10"/>
  <c r="D14" i="10"/>
  <c r="D13" i="10"/>
  <c r="D5" i="9"/>
  <c r="D14" i="9"/>
  <c r="D3" i="9"/>
  <c r="D15" i="9"/>
  <c r="D4" i="9"/>
  <c r="D11" i="9"/>
  <c r="D10" i="9"/>
  <c r="D6" i="9"/>
  <c r="D17" i="9"/>
  <c r="D7" i="9"/>
  <c r="D18" i="9"/>
  <c r="D13" i="9"/>
  <c r="D9" i="9"/>
  <c r="D16" i="9"/>
  <c r="D8" i="9"/>
  <c r="D12" i="9"/>
  <c r="D4" i="8"/>
  <c r="D8" i="8"/>
  <c r="D14" i="8"/>
  <c r="D11" i="8"/>
  <c r="D3" i="8"/>
  <c r="D7" i="8"/>
  <c r="D17" i="8"/>
  <c r="D18" i="8"/>
  <c r="D12" i="8"/>
  <c r="D16" i="8"/>
  <c r="D15" i="8"/>
  <c r="D13" i="8"/>
  <c r="D6" i="8"/>
  <c r="D10" i="8"/>
  <c r="D9" i="8"/>
  <c r="D5" i="8"/>
  <c r="D6" i="6"/>
  <c r="D11" i="6"/>
  <c r="D4" i="6"/>
  <c r="D15" i="6"/>
  <c r="D5" i="6"/>
  <c r="D8" i="6"/>
  <c r="D9" i="6"/>
  <c r="D12" i="6"/>
  <c r="D18" i="6"/>
  <c r="D7" i="6"/>
  <c r="D14" i="6"/>
  <c r="C6" i="6"/>
  <c r="C11" i="6"/>
  <c r="C4" i="6"/>
  <c r="C15" i="6"/>
  <c r="C5" i="6"/>
  <c r="C8" i="6"/>
  <c r="C9" i="6"/>
  <c r="C17" i="6"/>
  <c r="C16" i="6"/>
  <c r="C3" i="6"/>
  <c r="C10" i="6"/>
  <c r="C12" i="6"/>
  <c r="C18" i="6"/>
  <c r="C7" i="6"/>
  <c r="C14" i="6"/>
  <c r="C9" i="10"/>
  <c r="C14" i="10"/>
  <c r="C13" i="10"/>
  <c r="C6" i="10"/>
  <c r="C12" i="10"/>
  <c r="C3" i="10"/>
  <c r="C7" i="10"/>
  <c r="C15" i="10"/>
  <c r="C16" i="10"/>
  <c r="C8" i="10"/>
  <c r="C18" i="10"/>
  <c r="C11" i="10"/>
  <c r="C10" i="10"/>
  <c r="C5" i="10"/>
  <c r="C17" i="10"/>
  <c r="C4" i="10"/>
  <c r="C16" i="9"/>
  <c r="C8" i="9"/>
  <c r="C12" i="9"/>
  <c r="C9" i="9"/>
  <c r="C7" i="9"/>
  <c r="C18" i="9"/>
  <c r="C13" i="9"/>
  <c r="C17" i="9"/>
  <c r="C11" i="9"/>
  <c r="C10" i="9"/>
  <c r="C6" i="9"/>
  <c r="C4" i="9"/>
  <c r="C14" i="9"/>
  <c r="C3" i="9"/>
  <c r="C15" i="9"/>
  <c r="C5" i="9"/>
  <c r="C10" i="8"/>
  <c r="C9" i="8"/>
  <c r="C5" i="8"/>
  <c r="C6" i="8"/>
  <c r="C16" i="8"/>
  <c r="C15" i="8"/>
  <c r="C13" i="8"/>
  <c r="C12" i="8"/>
  <c r="C7" i="8"/>
  <c r="C17" i="8"/>
  <c r="C18" i="8"/>
  <c r="C3" i="8"/>
  <c r="C8" i="8"/>
  <c r="C14" i="8"/>
  <c r="C11" i="8"/>
  <c r="C4" i="8"/>
  <c r="D28" i="3"/>
  <c r="E7" i="11" s="1"/>
  <c r="D21" i="3"/>
  <c r="D7" i="11" s="1"/>
  <c r="D14" i="3"/>
  <c r="C7" i="11" s="1"/>
  <c r="D7" i="3"/>
  <c r="B7" i="11" s="1"/>
  <c r="D28" i="4"/>
  <c r="E6" i="11" s="1"/>
  <c r="D21" i="4"/>
  <c r="D6" i="11" s="1"/>
  <c r="D14" i="4"/>
  <c r="C6" i="11" s="1"/>
  <c r="D7" i="4"/>
  <c r="B6" i="11" s="1"/>
  <c r="D28" i="1"/>
  <c r="E5" i="11" s="1"/>
  <c r="D21" i="1"/>
  <c r="D5" i="11" s="1"/>
  <c r="D14" i="1"/>
  <c r="C5" i="11" s="1"/>
  <c r="D7" i="1"/>
  <c r="B5" i="11" s="1"/>
  <c r="D28" i="2"/>
  <c r="E4" i="11" s="1"/>
  <c r="D21" i="2"/>
  <c r="D4" i="11" s="1"/>
  <c r="D14" i="2"/>
  <c r="C4" i="11" s="1"/>
  <c r="D7" i="2"/>
  <c r="B4" i="11" s="1"/>
  <c r="B7" i="10" l="1"/>
  <c r="B8" i="10"/>
  <c r="B10" i="10"/>
  <c r="B13" i="10"/>
  <c r="B17" i="10"/>
  <c r="B11" i="10"/>
  <c r="B14" i="10"/>
  <c r="B3" i="10"/>
  <c r="B18" i="10"/>
  <c r="B4" i="10"/>
  <c r="B9" i="10"/>
  <c r="B16" i="10"/>
  <c r="B6" i="10"/>
  <c r="B5" i="10"/>
  <c r="B12" i="10"/>
  <c r="B15" i="10"/>
  <c r="B10" i="9"/>
  <c r="B7" i="9"/>
  <c r="B15" i="9"/>
  <c r="B16" i="9"/>
  <c r="B18" i="9"/>
  <c r="B5" i="9"/>
  <c r="B9" i="9"/>
  <c r="B8" i="9"/>
  <c r="B6" i="9"/>
  <c r="B4" i="9"/>
  <c r="B13" i="9"/>
  <c r="B14" i="9"/>
  <c r="B12" i="9"/>
  <c r="B17" i="9"/>
  <c r="B3" i="9"/>
  <c r="B11" i="9"/>
  <c r="B12" i="8"/>
  <c r="B11" i="8"/>
  <c r="B9" i="8"/>
  <c r="B17" i="8"/>
  <c r="B18" i="8"/>
  <c r="B15" i="8"/>
  <c r="B4" i="8"/>
  <c r="B5" i="8"/>
  <c r="B7" i="8"/>
  <c r="B13" i="8"/>
  <c r="B8" i="8"/>
  <c r="B10" i="8"/>
  <c r="B3" i="8"/>
  <c r="B16" i="8"/>
  <c r="B14" i="8"/>
  <c r="B6" i="8"/>
  <c r="B16" i="6"/>
  <c r="B8" i="6"/>
  <c r="B4" i="6"/>
  <c r="B14" i="6"/>
  <c r="B17" i="6"/>
  <c r="B13" i="6"/>
  <c r="B9" i="6"/>
  <c r="B10" i="6"/>
  <c r="B3" i="6"/>
  <c r="B5" i="6"/>
  <c r="B11" i="6"/>
  <c r="B12" i="6"/>
  <c r="B15" i="6"/>
  <c r="B18" i="6"/>
  <c r="B6" i="6"/>
  <c r="B7" i="6"/>
  <c r="C8" i="11"/>
  <c r="E8" i="11"/>
  <c r="D8" i="11"/>
  <c r="B8" i="11"/>
  <c r="C1" i="11" l="1"/>
  <c r="D1" i="11"/>
  <c r="E1" i="11"/>
  <c r="B1" i="11"/>
  <c r="I7" i="11" l="1"/>
  <c r="H4" i="11"/>
  <c r="H5" i="11"/>
  <c r="I4" i="11"/>
  <c r="I6" i="11"/>
  <c r="H7" i="11"/>
  <c r="I5" i="11"/>
  <c r="H6" i="11"/>
</calcChain>
</file>

<file path=xl/sharedStrings.xml><?xml version="1.0" encoding="utf-8"?>
<sst xmlns="http://schemas.openxmlformats.org/spreadsheetml/2006/main" count="328" uniqueCount="117">
  <si>
    <t>Zkratky škol</t>
  </si>
  <si>
    <t>ONV</t>
  </si>
  <si>
    <t>Ostrožská Nová Ves</t>
  </si>
  <si>
    <t>KČC</t>
  </si>
  <si>
    <t>Kunovice U červené cesty</t>
  </si>
  <si>
    <t>UO</t>
  </si>
  <si>
    <t>Uherský Ostroh</t>
  </si>
  <si>
    <t>KUP</t>
  </si>
  <si>
    <t>Kunovice U Pálenice</t>
  </si>
  <si>
    <t>Do volných kolonek napište jako čas velkou hodnotu (např. 1000)</t>
  </si>
  <si>
    <t>Nevyšplhal – 30 s</t>
  </si>
  <si>
    <t>nepřítomen - 30 s</t>
  </si>
  <si>
    <t>Jméno</t>
  </si>
  <si>
    <t>Čas</t>
  </si>
  <si>
    <t>Součet nejlepších tří</t>
  </si>
  <si>
    <t>ROZPIS ŠPLHŮ D6-7:</t>
  </si>
  <si>
    <t>1ONV</t>
  </si>
  <si>
    <t>1KUP</t>
  </si>
  <si>
    <t>2ONV</t>
  </si>
  <si>
    <t>1KČC</t>
  </si>
  <si>
    <t>1UO</t>
  </si>
  <si>
    <t>2KUP</t>
  </si>
  <si>
    <t>2UO</t>
  </si>
  <si>
    <t>2KČC</t>
  </si>
  <si>
    <t>3ONV</t>
  </si>
  <si>
    <t>3KUP</t>
  </si>
  <si>
    <t>4ONV</t>
  </si>
  <si>
    <t>3KČC</t>
  </si>
  <si>
    <t>3UO</t>
  </si>
  <si>
    <t>4KUP</t>
  </si>
  <si>
    <t>4UO</t>
  </si>
  <si>
    <t>4KČC</t>
  </si>
  <si>
    <t>ROZPIS ŠPLHŮ CH6-7:</t>
  </si>
  <si>
    <t>ROZPIS ŠPLHŮ D8-9:</t>
  </si>
  <si>
    <t>Denisa Beníčková</t>
  </si>
  <si>
    <t>ROZPIS ŠPLHŮ CH8-9:</t>
  </si>
  <si>
    <t>D 6-7</t>
  </si>
  <si>
    <t>Pořadí</t>
  </si>
  <si>
    <t>škola</t>
  </si>
  <si>
    <t>CH 6-7</t>
  </si>
  <si>
    <t>D 8-9</t>
  </si>
  <si>
    <t>CH 8-9</t>
  </si>
  <si>
    <t>POŘADÍ</t>
  </si>
  <si>
    <t>Kunovice Červená Cesta</t>
  </si>
  <si>
    <t>Tato tabulka nefunguje</t>
  </si>
  <si>
    <t>Škola</t>
  </si>
  <si>
    <t>D6-7</t>
  </si>
  <si>
    <t>CH6-7</t>
  </si>
  <si>
    <t>D8-9</t>
  </si>
  <si>
    <t>CH8-9</t>
  </si>
  <si>
    <t>SOUČET</t>
  </si>
  <si>
    <t>DÍVKY 6. - 7. ROČNÍK</t>
  </si>
  <si>
    <t xml:space="preserve">Pořadí </t>
  </si>
  <si>
    <t>Jméno a Přijmení</t>
  </si>
  <si>
    <t>čas</t>
  </si>
  <si>
    <t>DÍVKY 8. - 9. ROČNÍK</t>
  </si>
  <si>
    <t>Chlapci 6. - 7. ROČNÍK</t>
  </si>
  <si>
    <t>Chlapci 8. - 9. ROČNÍK</t>
  </si>
  <si>
    <t>POŘADÍ ŠKOL</t>
  </si>
  <si>
    <t>ŠKOLA</t>
  </si>
  <si>
    <t>Slezáková Berenika</t>
  </si>
  <si>
    <t>Hábl Bruno</t>
  </si>
  <si>
    <t>Macháčková Mariana</t>
  </si>
  <si>
    <t>Galuška Viktor</t>
  </si>
  <si>
    <t>Hudeček Michal</t>
  </si>
  <si>
    <t>Čonka Adam</t>
  </si>
  <si>
    <t>Hruboš Kristián</t>
  </si>
  <si>
    <t>Nyklová Liliana</t>
  </si>
  <si>
    <t>Křenková Viktorie</t>
  </si>
  <si>
    <t>Dojčář Peter</t>
  </si>
  <si>
    <t>Horehleď Lukáš</t>
  </si>
  <si>
    <t>Vávrová Ella</t>
  </si>
  <si>
    <t>Klimoszová Gabriela</t>
  </si>
  <si>
    <t>Kunovjánek Filip</t>
  </si>
  <si>
    <t>Skalka Tomáš</t>
  </si>
  <si>
    <t>Kolářová Lucie</t>
  </si>
  <si>
    <t>Kučerová Ella</t>
  </si>
  <si>
    <t>Červenka Jakub</t>
  </si>
  <si>
    <t>Větříšek Jakub</t>
  </si>
  <si>
    <t>Šimíčková Sára</t>
  </si>
  <si>
    <t>Hanáková Jasmína</t>
  </si>
  <si>
    <t>Kuřimská Justýna</t>
  </si>
  <si>
    <t>Peprníčková Ema</t>
  </si>
  <si>
    <t>Galliová Ema</t>
  </si>
  <si>
    <t>Ščuka Rudolf</t>
  </si>
  <si>
    <t>Zajíc Josef</t>
  </si>
  <si>
    <t>Šojdrová Inka</t>
  </si>
  <si>
    <t>Samko Boris</t>
  </si>
  <si>
    <t>Hudeček Tadeáš</t>
  </si>
  <si>
    <t>Čonková Nikola</t>
  </si>
  <si>
    <t>Belant Matěj</t>
  </si>
  <si>
    <t>Libosvár Patrik</t>
  </si>
  <si>
    <t>Svitáková Veronika</t>
  </si>
  <si>
    <t>Dojčář Ela</t>
  </si>
  <si>
    <t xml:space="preserve">Vlašič Adam </t>
  </si>
  <si>
    <t>Janků Jiří</t>
  </si>
  <si>
    <t>Klimoszová Viktorie</t>
  </si>
  <si>
    <t>Zámečník Zbyšek</t>
  </si>
  <si>
    <t>Stolařík Matěj</t>
  </si>
  <si>
    <t>Rapantová Štěpánka</t>
  </si>
  <si>
    <t xml:space="preserve">Zrůnová Eliška </t>
  </si>
  <si>
    <t>Pšurný David</t>
  </si>
  <si>
    <t>Havlíček Matyáš</t>
  </si>
  <si>
    <t>Cáblíková Rozárie</t>
  </si>
  <si>
    <t>Hrubošová Natálie</t>
  </si>
  <si>
    <t>Hauerland Tomáš</t>
  </si>
  <si>
    <t>Šimíček Jakub</t>
  </si>
  <si>
    <t>Vaňková Nikol</t>
  </si>
  <si>
    <t>Bršlíková Barbora</t>
  </si>
  <si>
    <t>Hráček David</t>
  </si>
  <si>
    <t>Strnad David</t>
  </si>
  <si>
    <t>Salingerová Jana</t>
  </si>
  <si>
    <t>Frolková Julie</t>
  </si>
  <si>
    <t>Cimbálník Jan</t>
  </si>
  <si>
    <t>Prylutska Yeva</t>
  </si>
  <si>
    <t>Kašná Kristýna</t>
  </si>
  <si>
    <t>Doruška Václav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</si>
</sst>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0" fontId="2" fillId="0" borderId="0" xfId="0" applyNumberFormat="1" applyFont="1"/>
    <xf numFmtId="164" fontId="2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C6" sqref="C6"/>
    </sheetView>
  </sheetViews>
  <sheetFormatPr defaultRowHeight="14.4" x14ac:dyDescent="0.3"/>
  <sheetData>
    <row r="2" spans="2:3" x14ac:dyDescent="0.3">
      <c r="B2" t="s">
        <v>0</v>
      </c>
    </row>
    <row r="3" spans="2:3" x14ac:dyDescent="0.3">
      <c r="B3" t="s">
        <v>1</v>
      </c>
      <c r="C3" t="s">
        <v>2</v>
      </c>
    </row>
    <row r="4" spans="2:3" x14ac:dyDescent="0.3">
      <c r="B4" t="s">
        <v>3</v>
      </c>
      <c r="C4" t="s">
        <v>4</v>
      </c>
    </row>
    <row r="5" spans="2:3" x14ac:dyDescent="0.3">
      <c r="B5" t="s">
        <v>5</v>
      </c>
      <c r="C5" t="s">
        <v>6</v>
      </c>
    </row>
    <row r="6" spans="2:3" x14ac:dyDescent="0.3">
      <c r="B6" t="s">
        <v>7</v>
      </c>
      <c r="C6" t="s">
        <v>8</v>
      </c>
    </row>
    <row r="9" spans="2:3" x14ac:dyDescent="0.3">
      <c r="B9" s="15" t="s">
        <v>9</v>
      </c>
    </row>
    <row r="10" spans="2:3" x14ac:dyDescent="0.3">
      <c r="B10" t="s">
        <v>10</v>
      </c>
    </row>
    <row r="11" spans="2:3" x14ac:dyDescent="0.3">
      <c r="B11" t="s">
        <v>11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70" zoomScaleNormal="170" workbookViewId="0">
      <selection activeCell="H2" sqref="H2"/>
    </sheetView>
  </sheetViews>
  <sheetFormatPr defaultRowHeight="14.4" x14ac:dyDescent="0.3"/>
  <cols>
    <col min="2" max="2" width="11.6640625" customWidth="1"/>
    <col min="3" max="3" width="13.88671875" customWidth="1"/>
    <col min="4" max="4" width="13.109375" customWidth="1"/>
    <col min="5" max="5" width="12.6640625" customWidth="1"/>
    <col min="6" max="6" width="2.6640625" customWidth="1"/>
    <col min="8" max="8" width="22.44140625" bestFit="1" customWidth="1"/>
    <col min="9" max="9" width="17.5546875" bestFit="1" customWidth="1"/>
  </cols>
  <sheetData>
    <row r="1" spans="1:9" x14ac:dyDescent="0.3">
      <c r="A1" s="13" t="s">
        <v>42</v>
      </c>
      <c r="B1" s="31">
        <f xml:space="preserve"> RANK(B8,$B$8:$E$8,1)</f>
        <v>1</v>
      </c>
      <c r="C1" s="31">
        <f t="shared" ref="C1:E1" si="0" xml:space="preserve"> RANK(C8,$B$8:$E$8,1)</f>
        <v>3</v>
      </c>
      <c r="D1" s="31">
        <f t="shared" si="0"/>
        <v>4</v>
      </c>
      <c r="E1" s="31">
        <f t="shared" si="0"/>
        <v>2</v>
      </c>
    </row>
    <row r="2" spans="1:9" s="41" customFormat="1" ht="28.8" x14ac:dyDescent="0.3">
      <c r="B2" s="42" t="s">
        <v>2</v>
      </c>
      <c r="C2" s="42" t="s">
        <v>8</v>
      </c>
      <c r="D2" s="42" t="s">
        <v>43</v>
      </c>
      <c r="E2" s="42" t="s">
        <v>6</v>
      </c>
      <c r="H2" s="41" t="s">
        <v>44</v>
      </c>
    </row>
    <row r="3" spans="1:9" ht="15" thickBot="1" x14ac:dyDescent="0.35">
      <c r="A3" s="8"/>
      <c r="B3" s="8" t="s">
        <v>1</v>
      </c>
      <c r="C3" s="8" t="s">
        <v>7</v>
      </c>
      <c r="D3" s="8" t="s">
        <v>3</v>
      </c>
      <c r="E3" s="8" t="s">
        <v>5</v>
      </c>
      <c r="G3" s="4" t="s">
        <v>37</v>
      </c>
      <c r="H3" s="30" t="s">
        <v>45</v>
      </c>
      <c r="I3" s="4" t="s">
        <v>13</v>
      </c>
    </row>
    <row r="4" spans="1:9" x14ac:dyDescent="0.3">
      <c r="A4" s="9" t="s">
        <v>46</v>
      </c>
      <c r="B4" s="21">
        <f>'2. třída'!D7</f>
        <v>28.560000000000006</v>
      </c>
      <c r="C4" s="21">
        <f>'2. třída'!D14</f>
        <v>29.449999999999992</v>
      </c>
      <c r="D4" s="21">
        <f>'2. třída'!D21</f>
        <v>39.15</v>
      </c>
      <c r="E4" s="22">
        <f>'2. třída'!D28</f>
        <v>33.869999999999997</v>
      </c>
      <c r="G4" s="29">
        <v>1</v>
      </c>
      <c r="H4" s="29" t="str">
        <f>HLOOKUP(1,$B$1:$E$8,2)</f>
        <v>Ostrožská Nová Ves</v>
      </c>
      <c r="I4" s="29">
        <f>HLOOKUP(1,$B$1:$E$8,8)</f>
        <v>89.850000000000009</v>
      </c>
    </row>
    <row r="5" spans="1:9" x14ac:dyDescent="0.3">
      <c r="A5" s="10" t="s">
        <v>47</v>
      </c>
      <c r="B5" s="17">
        <f>'3.třída'!D7</f>
        <v>24.590000000000003</v>
      </c>
      <c r="C5" s="17">
        <f>'3.třída'!D14</f>
        <v>33.200000000000003</v>
      </c>
      <c r="D5" s="17">
        <f>'3.třída'!D21</f>
        <v>50.16</v>
      </c>
      <c r="E5" s="23">
        <f>'3.třída'!D28</f>
        <v>22.03</v>
      </c>
      <c r="G5" s="29">
        <v>2</v>
      </c>
      <c r="H5" s="29" t="str">
        <f>HLOOKUP(2,$B$1:$E$8,2)</f>
        <v>Ostrožská Nová Ves</v>
      </c>
      <c r="I5" s="29">
        <f>HLOOKUP(2,$B$1:$E$8,8)</f>
        <v>89.850000000000009</v>
      </c>
    </row>
    <row r="6" spans="1:9" x14ac:dyDescent="0.3">
      <c r="A6" s="10" t="s">
        <v>48</v>
      </c>
      <c r="B6" s="17">
        <f>'4. třída'!D7</f>
        <v>20.810000000000002</v>
      </c>
      <c r="C6" s="17">
        <f>'4. třída'!D14</f>
        <v>19.73</v>
      </c>
      <c r="D6" s="17">
        <f>'4. třída'!D21</f>
        <v>27.33</v>
      </c>
      <c r="E6" s="23">
        <f>'4. třída'!D28</f>
        <v>22.6</v>
      </c>
      <c r="G6" s="29">
        <v>3</v>
      </c>
      <c r="H6" s="29" t="str">
        <f>HLOOKUP(3,$B$1:$E$8,2)</f>
        <v>Kunovice U Pálenice</v>
      </c>
      <c r="I6" s="29">
        <f>HLOOKUP(3,$B$1:$E$8,8)</f>
        <v>106.77</v>
      </c>
    </row>
    <row r="7" spans="1:9" ht="15" thickBot="1" x14ac:dyDescent="0.35">
      <c r="A7" s="11" t="s">
        <v>49</v>
      </c>
      <c r="B7" s="24">
        <f>'5.třída'!D7</f>
        <v>15.89</v>
      </c>
      <c r="C7" s="24">
        <f>'5.třída'!D14</f>
        <v>24.389999999999997</v>
      </c>
      <c r="D7" s="24">
        <f>'5.třída'!D21</f>
        <v>17.840000000000003</v>
      </c>
      <c r="E7" s="25">
        <f>'5.třída'!D28</f>
        <v>20.420000000000002</v>
      </c>
      <c r="G7" s="29">
        <v>4</v>
      </c>
      <c r="H7" s="29" t="str">
        <f>HLOOKUP(4,$B$1:$E$8,2)</f>
        <v>Kunovice Červená Cesta</v>
      </c>
      <c r="I7" s="29">
        <f>HLOOKUP(4,$B$1:$E$8,8)</f>
        <v>134.48000000000002</v>
      </c>
    </row>
    <row r="8" spans="1:9" x14ac:dyDescent="0.3">
      <c r="A8" s="12" t="s">
        <v>50</v>
      </c>
      <c r="B8" s="26">
        <f>SUM(B4:B7)</f>
        <v>89.850000000000009</v>
      </c>
      <c r="C8" s="26">
        <f>SUM(C4:C7)</f>
        <v>106.77</v>
      </c>
      <c r="D8" s="26">
        <f>SUM(D4:D7)</f>
        <v>134.48000000000002</v>
      </c>
      <c r="E8" s="26">
        <f>SUM(E4:E7)</f>
        <v>98.92</v>
      </c>
    </row>
    <row r="9" spans="1:9" x14ac:dyDescent="0.3">
      <c r="A9" s="13"/>
      <c r="B9" s="14"/>
      <c r="C9" s="14"/>
      <c r="D9" s="14"/>
      <c r="E9" s="14"/>
    </row>
    <row r="10" spans="1:9" x14ac:dyDescent="0.3">
      <c r="B10" s="3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I31" sqref="I31"/>
    </sheetView>
  </sheetViews>
  <sheetFormatPr defaultRowHeight="14.4" x14ac:dyDescent="0.3"/>
  <cols>
    <col min="3" max="3" width="20.5546875" customWidth="1"/>
  </cols>
  <sheetData>
    <row r="2" spans="2:5" ht="26.4" thickBot="1" x14ac:dyDescent="0.55000000000000004">
      <c r="B2" s="40" t="s">
        <v>51</v>
      </c>
      <c r="C2" s="40"/>
    </row>
    <row r="3" spans="2:5" x14ac:dyDescent="0.3">
      <c r="B3" s="37" t="s">
        <v>52</v>
      </c>
      <c r="C3" s="38" t="s">
        <v>53</v>
      </c>
      <c r="D3" s="38" t="s">
        <v>54</v>
      </c>
      <c r="E3" s="39" t="s">
        <v>38</v>
      </c>
    </row>
    <row r="4" spans="2:5" x14ac:dyDescent="0.3">
      <c r="B4" s="32">
        <v>1</v>
      </c>
      <c r="C4" s="29"/>
      <c r="D4" s="29"/>
      <c r="E4" s="33"/>
    </row>
    <row r="5" spans="2:5" x14ac:dyDescent="0.3">
      <c r="B5" s="32">
        <v>2</v>
      </c>
      <c r="C5" s="29"/>
      <c r="D5" s="29"/>
      <c r="E5" s="33"/>
    </row>
    <row r="6" spans="2:5" x14ac:dyDescent="0.3">
      <c r="B6" s="32">
        <v>3</v>
      </c>
      <c r="C6" s="29"/>
      <c r="D6" s="29"/>
      <c r="E6" s="33"/>
    </row>
    <row r="7" spans="2:5" x14ac:dyDescent="0.3">
      <c r="B7" s="32"/>
      <c r="C7" s="29"/>
      <c r="D7" s="29"/>
      <c r="E7" s="33"/>
    </row>
    <row r="8" spans="2:5" ht="15" thickBot="1" x14ac:dyDescent="0.35">
      <c r="B8" s="34"/>
      <c r="C8" s="35"/>
      <c r="D8" s="35"/>
      <c r="E8" s="36"/>
    </row>
    <row r="10" spans="2:5" ht="26.4" thickBot="1" x14ac:dyDescent="0.55000000000000004">
      <c r="B10" s="40" t="s">
        <v>55</v>
      </c>
      <c r="C10" s="40"/>
    </row>
    <row r="11" spans="2:5" x14ac:dyDescent="0.3">
      <c r="B11" s="37" t="s">
        <v>52</v>
      </c>
      <c r="C11" s="38" t="s">
        <v>53</v>
      </c>
      <c r="D11" s="38" t="s">
        <v>54</v>
      </c>
      <c r="E11" s="39" t="s">
        <v>38</v>
      </c>
    </row>
    <row r="12" spans="2:5" x14ac:dyDescent="0.3">
      <c r="B12" s="32">
        <v>1</v>
      </c>
      <c r="C12" s="29"/>
      <c r="D12" s="29"/>
      <c r="E12" s="33"/>
    </row>
    <row r="13" spans="2:5" x14ac:dyDescent="0.3">
      <c r="B13" s="32">
        <v>2</v>
      </c>
      <c r="C13" s="29"/>
      <c r="D13" s="29"/>
      <c r="E13" s="33"/>
    </row>
    <row r="14" spans="2:5" x14ac:dyDescent="0.3">
      <c r="B14" s="32">
        <v>3</v>
      </c>
      <c r="C14" s="29"/>
      <c r="D14" s="29"/>
      <c r="E14" s="33"/>
    </row>
    <row r="15" spans="2:5" x14ac:dyDescent="0.3">
      <c r="B15" s="32"/>
      <c r="C15" s="29"/>
      <c r="D15" s="29"/>
      <c r="E15" s="33"/>
    </row>
    <row r="16" spans="2:5" ht="15" thickBot="1" x14ac:dyDescent="0.35">
      <c r="B16" s="34"/>
      <c r="C16" s="35"/>
      <c r="D16" s="35"/>
      <c r="E16" s="36"/>
    </row>
    <row r="19" spans="2:5" ht="26.4" thickBot="1" x14ac:dyDescent="0.55000000000000004">
      <c r="B19" s="40" t="s">
        <v>56</v>
      </c>
      <c r="C19" s="40"/>
    </row>
    <row r="20" spans="2:5" x14ac:dyDescent="0.3">
      <c r="B20" s="37" t="s">
        <v>52</v>
      </c>
      <c r="C20" s="38" t="s">
        <v>53</v>
      </c>
      <c r="D20" s="38" t="s">
        <v>54</v>
      </c>
      <c r="E20" s="39" t="s">
        <v>38</v>
      </c>
    </row>
    <row r="21" spans="2:5" x14ac:dyDescent="0.3">
      <c r="B21" s="32">
        <v>1</v>
      </c>
      <c r="C21" s="29"/>
      <c r="D21" s="29"/>
      <c r="E21" s="33"/>
    </row>
    <row r="22" spans="2:5" x14ac:dyDescent="0.3">
      <c r="B22" s="32">
        <v>2</v>
      </c>
      <c r="C22" s="29"/>
      <c r="D22" s="29"/>
      <c r="E22" s="33"/>
    </row>
    <row r="23" spans="2:5" x14ac:dyDescent="0.3">
      <c r="B23" s="32">
        <v>3</v>
      </c>
      <c r="C23" s="29"/>
      <c r="D23" s="29"/>
      <c r="E23" s="33"/>
    </row>
    <row r="24" spans="2:5" x14ac:dyDescent="0.3">
      <c r="B24" s="32"/>
      <c r="C24" s="29"/>
      <c r="D24" s="29"/>
      <c r="E24" s="33"/>
    </row>
    <row r="25" spans="2:5" ht="15" thickBot="1" x14ac:dyDescent="0.35">
      <c r="B25" s="34"/>
      <c r="C25" s="35"/>
      <c r="D25" s="35"/>
      <c r="E25" s="36"/>
    </row>
    <row r="27" spans="2:5" ht="26.4" thickBot="1" x14ac:dyDescent="0.55000000000000004">
      <c r="B27" s="40" t="s">
        <v>57</v>
      </c>
      <c r="C27" s="40"/>
    </row>
    <row r="28" spans="2:5" x14ac:dyDescent="0.3">
      <c r="B28" s="37" t="s">
        <v>52</v>
      </c>
      <c r="C28" s="38" t="s">
        <v>53</v>
      </c>
      <c r="D28" s="38" t="s">
        <v>54</v>
      </c>
      <c r="E28" s="39" t="s">
        <v>38</v>
      </c>
    </row>
    <row r="29" spans="2:5" x14ac:dyDescent="0.3">
      <c r="B29" s="32">
        <v>1</v>
      </c>
      <c r="C29" s="29"/>
      <c r="D29" s="29"/>
      <c r="E29" s="33"/>
    </row>
    <row r="30" spans="2:5" x14ac:dyDescent="0.3">
      <c r="B30" s="32">
        <v>2</v>
      </c>
      <c r="C30" s="29"/>
      <c r="D30" s="29"/>
      <c r="E30" s="33"/>
    </row>
    <row r="31" spans="2:5" x14ac:dyDescent="0.3">
      <c r="B31" s="32">
        <v>3</v>
      </c>
      <c r="C31" s="29"/>
      <c r="D31" s="29"/>
      <c r="E31" s="33"/>
    </row>
    <row r="32" spans="2:5" x14ac:dyDescent="0.3">
      <c r="B32" s="32"/>
      <c r="C32" s="29"/>
      <c r="D32" s="29"/>
      <c r="E32" s="33"/>
    </row>
    <row r="33" spans="2:5" ht="15" thickBot="1" x14ac:dyDescent="0.35">
      <c r="B33" s="34"/>
      <c r="C33" s="35"/>
      <c r="D33" s="35"/>
      <c r="E33" s="36"/>
    </row>
    <row r="36" spans="2:5" ht="26.4" thickBot="1" x14ac:dyDescent="0.55000000000000004">
      <c r="B36" s="40" t="s">
        <v>58</v>
      </c>
      <c r="C36" s="40"/>
    </row>
    <row r="37" spans="2:5" x14ac:dyDescent="0.3">
      <c r="B37" s="37" t="s">
        <v>52</v>
      </c>
      <c r="C37" s="38" t="s">
        <v>59</v>
      </c>
      <c r="D37" s="39" t="s">
        <v>54</v>
      </c>
      <c r="E37" s="18"/>
    </row>
    <row r="38" spans="2:5" x14ac:dyDescent="0.3">
      <c r="B38" s="32">
        <v>1</v>
      </c>
      <c r="C38" s="29"/>
      <c r="D38" s="33"/>
    </row>
    <row r="39" spans="2:5" x14ac:dyDescent="0.3">
      <c r="B39" s="32">
        <v>2</v>
      </c>
      <c r="C39" s="29"/>
      <c r="D39" s="33"/>
    </row>
    <row r="40" spans="2:5" x14ac:dyDescent="0.3">
      <c r="B40" s="32">
        <v>3</v>
      </c>
      <c r="C40" s="29"/>
      <c r="D40" s="33"/>
    </row>
    <row r="41" spans="2:5" x14ac:dyDescent="0.3">
      <c r="B41" s="32"/>
      <c r="C41" s="29"/>
      <c r="D41" s="33"/>
    </row>
    <row r="42" spans="2:5" ht="15" thickBot="1" x14ac:dyDescent="0.35">
      <c r="B42" s="34"/>
      <c r="C42" s="35"/>
      <c r="D42" s="3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F8" sqref="F8"/>
    </sheetView>
  </sheetViews>
  <sheetFormatPr defaultRowHeight="14.4" x14ac:dyDescent="0.3"/>
  <cols>
    <col min="3" max="3" width="26.33203125" customWidth="1"/>
    <col min="4" max="4" width="12" customWidth="1"/>
    <col min="5" max="5" width="20.44140625" bestFit="1" customWidth="1"/>
    <col min="6" max="6" width="12" customWidth="1"/>
    <col min="8" max="8" width="17.33203125" customWidth="1"/>
    <col min="9" max="9" width="8" customWidth="1"/>
    <col min="10" max="10" width="19.109375" customWidth="1"/>
    <col min="11" max="11" width="7.33203125" customWidth="1"/>
  </cols>
  <sheetData>
    <row r="1" spans="2:11" ht="18" x14ac:dyDescent="0.35">
      <c r="B1" s="43" t="s">
        <v>1</v>
      </c>
      <c r="C1" s="43"/>
      <c r="D1" s="43"/>
    </row>
    <row r="2" spans="2:11" ht="18" x14ac:dyDescent="0.35">
      <c r="B2" s="43"/>
      <c r="C2" s="44" t="s">
        <v>12</v>
      </c>
      <c r="D2" s="44" t="s">
        <v>13</v>
      </c>
      <c r="H2" s="18"/>
      <c r="I2" s="18"/>
    </row>
    <row r="3" spans="2:11" ht="18" x14ac:dyDescent="0.35">
      <c r="B3" s="43"/>
      <c r="C3" s="45" t="s">
        <v>111</v>
      </c>
      <c r="D3" s="46">
        <v>11.98</v>
      </c>
      <c r="H3" s="18"/>
      <c r="I3" s="18"/>
      <c r="J3" s="18"/>
      <c r="K3" s="18"/>
    </row>
    <row r="4" spans="2:11" ht="18" x14ac:dyDescent="0.35">
      <c r="B4" s="43"/>
      <c r="C4" s="45" t="s">
        <v>60</v>
      </c>
      <c r="D4" s="46">
        <v>8.8699999999999992</v>
      </c>
      <c r="H4" s="27"/>
      <c r="I4" s="27"/>
      <c r="J4" s="18"/>
      <c r="K4" s="18"/>
    </row>
    <row r="5" spans="2:11" ht="18" x14ac:dyDescent="0.35">
      <c r="B5" s="43"/>
      <c r="C5" s="45" t="s">
        <v>61</v>
      </c>
      <c r="D5" s="46">
        <v>11.49</v>
      </c>
      <c r="H5" s="28"/>
      <c r="I5" s="28"/>
      <c r="J5" s="18"/>
      <c r="K5" s="18"/>
    </row>
    <row r="6" spans="2:11" ht="18" x14ac:dyDescent="0.35">
      <c r="B6" s="43"/>
      <c r="C6" s="45" t="s">
        <v>116</v>
      </c>
      <c r="D6" s="46">
        <v>8.1999999999999993</v>
      </c>
      <c r="H6" s="18"/>
      <c r="I6" s="18"/>
      <c r="J6" s="18"/>
      <c r="K6" s="18"/>
    </row>
    <row r="7" spans="2:11" ht="18" x14ac:dyDescent="0.35">
      <c r="B7" s="43"/>
      <c r="C7" s="47" t="s">
        <v>14</v>
      </c>
      <c r="D7" s="48">
        <f>SUM(D3:D6)-MAX(D3:D6)</f>
        <v>28.560000000000006</v>
      </c>
      <c r="H7" s="18"/>
      <c r="I7" s="18"/>
      <c r="J7" s="18"/>
      <c r="K7" s="18"/>
    </row>
    <row r="8" spans="2:11" ht="18" x14ac:dyDescent="0.35">
      <c r="B8" s="43" t="s">
        <v>7</v>
      </c>
      <c r="C8" s="43"/>
      <c r="D8" s="49"/>
      <c r="H8" s="18"/>
      <c r="I8" s="18"/>
      <c r="J8" s="18"/>
      <c r="K8" s="18"/>
    </row>
    <row r="9" spans="2:11" ht="18" x14ac:dyDescent="0.35">
      <c r="B9" s="43"/>
      <c r="C9" s="44" t="s">
        <v>12</v>
      </c>
      <c r="D9" s="44" t="s">
        <v>13</v>
      </c>
    </row>
    <row r="10" spans="2:11" ht="18" x14ac:dyDescent="0.35">
      <c r="B10" s="43"/>
      <c r="C10" s="45" t="s">
        <v>67</v>
      </c>
      <c r="D10" s="46">
        <v>14.59</v>
      </c>
    </row>
    <row r="11" spans="2:11" ht="18" x14ac:dyDescent="0.35">
      <c r="B11" s="43"/>
      <c r="C11" s="45" t="s">
        <v>68</v>
      </c>
      <c r="D11" s="46">
        <v>8.7799999999999994</v>
      </c>
    </row>
    <row r="12" spans="2:11" ht="18" x14ac:dyDescent="0.35">
      <c r="B12" s="43"/>
      <c r="C12" s="45" t="s">
        <v>69</v>
      </c>
      <c r="D12" s="46">
        <v>9.6999999999999993</v>
      </c>
    </row>
    <row r="13" spans="2:11" ht="18" x14ac:dyDescent="0.35">
      <c r="B13" s="43"/>
      <c r="C13" s="45" t="s">
        <v>70</v>
      </c>
      <c r="D13" s="46">
        <v>10.97</v>
      </c>
    </row>
    <row r="14" spans="2:11" ht="18" x14ac:dyDescent="0.35">
      <c r="B14" s="43"/>
      <c r="C14" s="47" t="s">
        <v>14</v>
      </c>
      <c r="D14" s="48">
        <f>SUM(D10:D13)-MAX(D10:D13)</f>
        <v>29.449999999999992</v>
      </c>
    </row>
    <row r="15" spans="2:11" ht="18" x14ac:dyDescent="0.35">
      <c r="B15" s="43" t="s">
        <v>3</v>
      </c>
      <c r="C15" s="43"/>
      <c r="D15" s="49"/>
    </row>
    <row r="16" spans="2:11" ht="18" x14ac:dyDescent="0.35">
      <c r="B16" s="43"/>
      <c r="C16" s="44" t="s">
        <v>12</v>
      </c>
      <c r="D16" s="44" t="s">
        <v>13</v>
      </c>
    </row>
    <row r="17" spans="2:4" ht="18" x14ac:dyDescent="0.35">
      <c r="B17" s="43"/>
      <c r="C17" s="45"/>
      <c r="D17" s="46">
        <v>20</v>
      </c>
    </row>
    <row r="18" spans="2:4" ht="18" x14ac:dyDescent="0.35">
      <c r="B18" s="43"/>
      <c r="C18" s="45"/>
      <c r="D18" s="46">
        <v>20</v>
      </c>
    </row>
    <row r="19" spans="2:4" ht="18" x14ac:dyDescent="0.35">
      <c r="B19" s="43"/>
      <c r="C19" s="45" t="s">
        <v>65</v>
      </c>
      <c r="D19" s="46">
        <v>7.76</v>
      </c>
    </row>
    <row r="20" spans="2:4" ht="18" x14ac:dyDescent="0.35">
      <c r="B20" s="43"/>
      <c r="C20" s="45" t="s">
        <v>66</v>
      </c>
      <c r="D20" s="46">
        <v>11.39</v>
      </c>
    </row>
    <row r="21" spans="2:4" ht="18" x14ac:dyDescent="0.35">
      <c r="B21" s="43"/>
      <c r="C21" s="47" t="s">
        <v>14</v>
      </c>
      <c r="D21" s="48">
        <f>SUM(D17:D20)-MAX(D17:D20)</f>
        <v>39.15</v>
      </c>
    </row>
    <row r="22" spans="2:4" ht="18" x14ac:dyDescent="0.35">
      <c r="B22" s="43" t="s">
        <v>5</v>
      </c>
      <c r="C22" s="43"/>
      <c r="D22" s="49"/>
    </row>
    <row r="23" spans="2:4" ht="18" x14ac:dyDescent="0.35">
      <c r="B23" s="43"/>
      <c r="C23" s="44" t="s">
        <v>12</v>
      </c>
      <c r="D23" s="44" t="s">
        <v>13</v>
      </c>
    </row>
    <row r="24" spans="2:4" ht="18" x14ac:dyDescent="0.35">
      <c r="B24" s="43"/>
      <c r="C24" s="45" t="s">
        <v>62</v>
      </c>
      <c r="D24" s="46">
        <v>11.75</v>
      </c>
    </row>
    <row r="25" spans="2:4" ht="18" x14ac:dyDescent="0.35">
      <c r="B25" s="43"/>
      <c r="C25" s="45"/>
      <c r="D25" s="46">
        <v>20</v>
      </c>
    </row>
    <row r="26" spans="2:4" ht="18" x14ac:dyDescent="0.35">
      <c r="B26" s="43"/>
      <c r="C26" s="45" t="s">
        <v>63</v>
      </c>
      <c r="D26" s="46">
        <v>9.3699999999999992</v>
      </c>
    </row>
    <row r="27" spans="2:4" ht="18" x14ac:dyDescent="0.35">
      <c r="B27" s="43"/>
      <c r="C27" s="45" t="s">
        <v>64</v>
      </c>
      <c r="D27" s="46">
        <v>12.75</v>
      </c>
    </row>
    <row r="28" spans="2:4" ht="18" x14ac:dyDescent="0.35">
      <c r="B28" s="43"/>
      <c r="C28" s="47" t="s">
        <v>14</v>
      </c>
      <c r="D28" s="48">
        <f>SUM(D24:D27)-MAX(D24:D27)</f>
        <v>33.869999999999997</v>
      </c>
    </row>
    <row r="32" spans="2:4" x14ac:dyDescent="0.3">
      <c r="C32" s="18" t="s">
        <v>15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Salingerová Jana</v>
      </c>
      <c r="D33" s="19"/>
      <c r="E33" s="19" t="str">
        <f>C10</f>
        <v>Nyklová Liliana</v>
      </c>
      <c r="F33" s="19"/>
    </row>
    <row r="34" spans="1:6" ht="19.95" customHeight="1" x14ac:dyDescent="0.3">
      <c r="A34" s="29" t="s">
        <v>18</v>
      </c>
      <c r="B34" s="29" t="s">
        <v>19</v>
      </c>
      <c r="C34" s="19" t="str">
        <f>C4</f>
        <v>Slezáková Berenika</v>
      </c>
      <c r="D34" s="19"/>
      <c r="E34" s="19">
        <f>C17</f>
        <v>0</v>
      </c>
      <c r="F34" s="19"/>
    </row>
    <row r="35" spans="1:6" ht="19.95" customHeight="1" x14ac:dyDescent="0.3">
      <c r="A35" s="29" t="s">
        <v>20</v>
      </c>
      <c r="B35" s="29" t="s">
        <v>21</v>
      </c>
      <c r="C35" s="19" t="str">
        <f>C24</f>
        <v>Macháčková Mariana</v>
      </c>
      <c r="D35" s="19"/>
      <c r="E35" s="19" t="str">
        <f>C11</f>
        <v>Křenková Viktorie</v>
      </c>
      <c r="F35" s="19"/>
    </row>
    <row r="36" spans="1:6" ht="19.95" customHeight="1" x14ac:dyDescent="0.3">
      <c r="A36" s="29" t="s">
        <v>22</v>
      </c>
      <c r="B36" s="29" t="s">
        <v>23</v>
      </c>
      <c r="C36" s="19">
        <f>C25</f>
        <v>0</v>
      </c>
      <c r="D36" s="19"/>
      <c r="E36" s="19">
        <f>C18</f>
        <v>0</v>
      </c>
      <c r="F36" s="19"/>
    </row>
    <row r="37" spans="1:6" ht="19.95" customHeight="1" x14ac:dyDescent="0.3">
      <c r="A37" s="29" t="s">
        <v>24</v>
      </c>
      <c r="B37" s="29" t="s">
        <v>25</v>
      </c>
      <c r="C37" s="19" t="str">
        <f>C5</f>
        <v>Hábl Bruno</v>
      </c>
      <c r="D37" s="19"/>
      <c r="E37" s="19" t="str">
        <f>C12</f>
        <v>Dojčář Peter</v>
      </c>
      <c r="F37" s="19"/>
    </row>
    <row r="38" spans="1:6" ht="19.95" customHeight="1" x14ac:dyDescent="0.3">
      <c r="A38" s="29" t="s">
        <v>26</v>
      </c>
      <c r="B38" s="29" t="s">
        <v>27</v>
      </c>
      <c r="C38" s="19" t="str">
        <f>C6</f>
        <v>Doruška Václav</v>
      </c>
      <c r="D38" s="19"/>
      <c r="E38" s="19" t="str">
        <f>C19</f>
        <v>Čonka Adam</v>
      </c>
      <c r="F38" s="19"/>
    </row>
    <row r="39" spans="1:6" ht="19.95" customHeight="1" x14ac:dyDescent="0.3">
      <c r="A39" s="29" t="s">
        <v>28</v>
      </c>
      <c r="B39" s="29" t="s">
        <v>29</v>
      </c>
      <c r="C39" s="19" t="str">
        <f>C26</f>
        <v>Galuška Viktor</v>
      </c>
      <c r="D39" s="19"/>
      <c r="E39" s="19" t="str">
        <f>C13</f>
        <v>Horehleď Lukáš</v>
      </c>
      <c r="F39" s="19"/>
    </row>
    <row r="40" spans="1:6" ht="19.95" customHeight="1" x14ac:dyDescent="0.3">
      <c r="A40" s="29" t="s">
        <v>30</v>
      </c>
      <c r="B40" s="29" t="s">
        <v>31</v>
      </c>
      <c r="C40" s="19" t="str">
        <f>C27</f>
        <v>Hudeček Michal</v>
      </c>
      <c r="D40" s="19"/>
      <c r="E40" s="19" t="str">
        <f>C20</f>
        <v>Hruboš Kristián</v>
      </c>
      <c r="F40" s="1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zoomScale="120" zoomScaleNormal="120" workbookViewId="0">
      <selection activeCell="D27" sqref="D27"/>
    </sheetView>
  </sheetViews>
  <sheetFormatPr defaultRowHeight="14.4" x14ac:dyDescent="0.3"/>
  <cols>
    <col min="3" max="3" width="24.5546875" customWidth="1"/>
    <col min="5" max="5" width="17.33203125" customWidth="1"/>
    <col min="8" max="8" width="16.33203125" customWidth="1"/>
    <col min="9" max="9" width="7.6640625" customWidth="1"/>
    <col min="10" max="10" width="16" customWidth="1"/>
    <col min="11" max="11" width="8.33203125" customWidth="1"/>
  </cols>
  <sheetData>
    <row r="1" spans="2:14" x14ac:dyDescent="0.3">
      <c r="B1" t="s">
        <v>1</v>
      </c>
    </row>
    <row r="2" spans="2:14" x14ac:dyDescent="0.3">
      <c r="C2" s="4" t="s">
        <v>12</v>
      </c>
      <c r="D2" s="4" t="s">
        <v>13</v>
      </c>
      <c r="H2" s="18"/>
      <c r="I2" s="18"/>
    </row>
    <row r="3" spans="2:14" x14ac:dyDescent="0.3">
      <c r="C3" s="6" t="s">
        <v>71</v>
      </c>
      <c r="D3" s="16">
        <v>6.42</v>
      </c>
      <c r="H3" s="18"/>
      <c r="J3" s="18"/>
    </row>
    <row r="4" spans="2:14" x14ac:dyDescent="0.3">
      <c r="C4" s="6" t="s">
        <v>72</v>
      </c>
      <c r="D4" s="16">
        <v>8.4</v>
      </c>
      <c r="H4" s="27"/>
      <c r="I4" s="1"/>
      <c r="J4" s="18"/>
    </row>
    <row r="5" spans="2:14" x14ac:dyDescent="0.3">
      <c r="C5" s="6" t="s">
        <v>73</v>
      </c>
      <c r="D5" s="16">
        <v>20</v>
      </c>
      <c r="H5" s="28"/>
      <c r="I5" s="3"/>
      <c r="J5" s="18"/>
    </row>
    <row r="6" spans="2:14" x14ac:dyDescent="0.3">
      <c r="C6" s="6" t="s">
        <v>74</v>
      </c>
      <c r="D6" s="16">
        <v>9.77</v>
      </c>
      <c r="H6" s="18"/>
      <c r="J6" s="18"/>
    </row>
    <row r="7" spans="2:14" x14ac:dyDescent="0.3">
      <c r="C7" s="5" t="s">
        <v>14</v>
      </c>
      <c r="D7" s="17">
        <f>SUM(D3:D6)-MAX(D3:D6)</f>
        <v>24.590000000000003</v>
      </c>
      <c r="H7" s="18"/>
      <c r="J7" s="18"/>
    </row>
    <row r="8" spans="2:14" x14ac:dyDescent="0.3">
      <c r="B8" t="s">
        <v>7</v>
      </c>
      <c r="D8" s="3"/>
      <c r="H8" s="18"/>
      <c r="J8" s="18"/>
    </row>
    <row r="9" spans="2:14" x14ac:dyDescent="0.3">
      <c r="C9" s="4" t="s">
        <v>12</v>
      </c>
      <c r="D9" s="4" t="s">
        <v>13</v>
      </c>
    </row>
    <row r="10" spans="2:14" x14ac:dyDescent="0.3">
      <c r="C10" s="6" t="s">
        <v>80</v>
      </c>
      <c r="D10" s="16">
        <v>6.32</v>
      </c>
    </row>
    <row r="11" spans="2:14" x14ac:dyDescent="0.3">
      <c r="C11" s="6" t="s">
        <v>81</v>
      </c>
      <c r="D11" s="16">
        <v>6.88</v>
      </c>
    </row>
    <row r="12" spans="2:14" x14ac:dyDescent="0.3">
      <c r="C12" s="6" t="s">
        <v>113</v>
      </c>
      <c r="D12" s="16">
        <v>20</v>
      </c>
      <c r="N12" s="18"/>
    </row>
    <row r="13" spans="2:14" x14ac:dyDescent="0.3">
      <c r="C13" s="6"/>
      <c r="D13" s="16">
        <v>20</v>
      </c>
      <c r="N13" s="27"/>
    </row>
    <row r="14" spans="2:14" x14ac:dyDescent="0.3">
      <c r="C14" s="5" t="s">
        <v>14</v>
      </c>
      <c r="D14" s="17">
        <f>SUM(D10:D13)-MAX(D10:D13)</f>
        <v>33.200000000000003</v>
      </c>
      <c r="N14" s="28"/>
    </row>
    <row r="15" spans="2:14" x14ac:dyDescent="0.3">
      <c r="B15" t="s">
        <v>3</v>
      </c>
      <c r="D15" s="3"/>
      <c r="N15" s="18"/>
    </row>
    <row r="16" spans="2:14" x14ac:dyDescent="0.3">
      <c r="C16" s="4" t="s">
        <v>12</v>
      </c>
      <c r="D16" s="4" t="s">
        <v>13</v>
      </c>
      <c r="N16" s="18"/>
    </row>
    <row r="17" spans="2:14" x14ac:dyDescent="0.3">
      <c r="C17" s="6" t="s">
        <v>79</v>
      </c>
      <c r="D17" s="16">
        <v>10.16</v>
      </c>
      <c r="N17" s="18"/>
    </row>
    <row r="18" spans="2:14" x14ac:dyDescent="0.3">
      <c r="C18" s="6"/>
      <c r="D18" s="16">
        <v>20</v>
      </c>
    </row>
    <row r="19" spans="2:14" x14ac:dyDescent="0.3">
      <c r="C19" s="6"/>
      <c r="D19" s="16">
        <v>20</v>
      </c>
    </row>
    <row r="20" spans="2:14" x14ac:dyDescent="0.3">
      <c r="C20" s="6"/>
      <c r="D20" s="16">
        <v>20</v>
      </c>
    </row>
    <row r="21" spans="2:14" x14ac:dyDescent="0.3">
      <c r="C21" s="5" t="s">
        <v>14</v>
      </c>
      <c r="D21" s="17">
        <f>SUM(D17:D20)-MAX(D17:D20)</f>
        <v>50.16</v>
      </c>
    </row>
    <row r="22" spans="2:14" x14ac:dyDescent="0.3">
      <c r="B22" t="s">
        <v>5</v>
      </c>
      <c r="D22" s="3"/>
    </row>
    <row r="23" spans="2:14" x14ac:dyDescent="0.3">
      <c r="C23" s="4" t="s">
        <v>12</v>
      </c>
      <c r="D23" s="4" t="s">
        <v>13</v>
      </c>
    </row>
    <row r="24" spans="2:14" x14ac:dyDescent="0.3">
      <c r="C24" s="6" t="s">
        <v>75</v>
      </c>
      <c r="D24" s="16">
        <v>6.88</v>
      </c>
    </row>
    <row r="25" spans="2:14" x14ac:dyDescent="0.3">
      <c r="C25" s="6" t="s">
        <v>76</v>
      </c>
      <c r="D25" s="16">
        <v>8.7899999999999991</v>
      </c>
    </row>
    <row r="26" spans="2:14" x14ac:dyDescent="0.3">
      <c r="C26" s="6" t="s">
        <v>77</v>
      </c>
      <c r="D26" s="16">
        <v>8.69</v>
      </c>
    </row>
    <row r="27" spans="2:14" x14ac:dyDescent="0.3">
      <c r="C27" s="6" t="s">
        <v>78</v>
      </c>
      <c r="D27" s="16">
        <v>6.46</v>
      </c>
    </row>
    <row r="28" spans="2:14" x14ac:dyDescent="0.3">
      <c r="C28" s="5" t="s">
        <v>14</v>
      </c>
      <c r="D28" s="17">
        <f>SUM(D24:D27)-MAX(D24:D27)</f>
        <v>22.03</v>
      </c>
    </row>
    <row r="32" spans="2:14" x14ac:dyDescent="0.3">
      <c r="C32" s="18" t="s">
        <v>32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Vávrová Ella</v>
      </c>
      <c r="D33" s="19"/>
      <c r="E33" s="19" t="str">
        <f>C10</f>
        <v>Hanáková Jasmína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Klimoszová Gabriela</v>
      </c>
      <c r="D34" s="19"/>
      <c r="E34" s="19" t="str">
        <f>C17</f>
        <v>Šimíčková Sára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Kolářová Lucie</v>
      </c>
      <c r="D35" s="19"/>
      <c r="E35" s="19" t="str">
        <f>C11</f>
        <v>Kuřimská Justýna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>Kučerová Ella</v>
      </c>
      <c r="D36" s="19"/>
      <c r="E36" s="19">
        <f>C18</f>
        <v>0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C5</f>
        <v>Kunovjánek Filip</v>
      </c>
      <c r="D37" s="19"/>
      <c r="E37" s="19" t="str">
        <f>C12</f>
        <v>Cimbálník Jan</v>
      </c>
      <c r="F37" s="29"/>
    </row>
    <row r="38" spans="1:6" ht="19.95" customHeight="1" x14ac:dyDescent="0.3">
      <c r="A38" s="29" t="s">
        <v>26</v>
      </c>
      <c r="B38" s="29" t="s">
        <v>27</v>
      </c>
      <c r="C38" s="19" t="str">
        <f>C6</f>
        <v>Skalka Tomáš</v>
      </c>
      <c r="D38" s="19"/>
      <c r="E38" s="19">
        <f>C19</f>
        <v>0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Červenka Jakub</v>
      </c>
      <c r="D39" s="19"/>
      <c r="E39" s="19">
        <f>C13</f>
        <v>0</v>
      </c>
      <c r="F39" s="29"/>
    </row>
    <row r="40" spans="1:6" ht="19.95" customHeight="1" x14ac:dyDescent="0.3">
      <c r="A40" s="29" t="s">
        <v>30</v>
      </c>
      <c r="B40" s="29" t="s">
        <v>31</v>
      </c>
      <c r="C40" s="19" t="str">
        <f>C27</f>
        <v>Větříšek Jakub</v>
      </c>
      <c r="D40" s="19"/>
      <c r="E40" s="19">
        <f>C20</f>
        <v>0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110" zoomScaleNormal="110" workbookViewId="0">
      <selection activeCell="D27" sqref="D27"/>
    </sheetView>
  </sheetViews>
  <sheetFormatPr defaultRowHeight="14.4" x14ac:dyDescent="0.3"/>
  <cols>
    <col min="3" max="3" width="27.33203125" customWidth="1"/>
    <col min="5" max="5" width="18.44140625" customWidth="1"/>
    <col min="8" max="8" width="20.109375" customWidth="1"/>
    <col min="9" max="9" width="8.33203125" customWidth="1"/>
    <col min="10" max="10" width="21.33203125" customWidth="1"/>
    <col min="11" max="11" width="8.5546875" customWidth="1"/>
  </cols>
  <sheetData>
    <row r="1" spans="2:11" x14ac:dyDescent="0.3">
      <c r="B1" t="s">
        <v>1</v>
      </c>
    </row>
    <row r="2" spans="2:11" x14ac:dyDescent="0.3">
      <c r="C2" s="4" t="s">
        <v>12</v>
      </c>
      <c r="D2" s="4" t="s">
        <v>13</v>
      </c>
      <c r="H2" s="18"/>
      <c r="I2" s="18"/>
    </row>
    <row r="3" spans="2:11" x14ac:dyDescent="0.3">
      <c r="C3" s="6" t="s">
        <v>82</v>
      </c>
      <c r="D3" s="16">
        <v>5.85</v>
      </c>
      <c r="H3" s="18"/>
      <c r="J3" s="18"/>
    </row>
    <row r="4" spans="2:11" x14ac:dyDescent="0.3">
      <c r="C4" s="6" t="s">
        <v>83</v>
      </c>
      <c r="D4" s="16">
        <v>9.39</v>
      </c>
      <c r="H4" s="27"/>
      <c r="I4" s="1"/>
      <c r="J4" s="18"/>
    </row>
    <row r="5" spans="2:11" x14ac:dyDescent="0.3">
      <c r="C5" s="6" t="s">
        <v>84</v>
      </c>
      <c r="D5" s="16">
        <v>5.57</v>
      </c>
      <c r="H5" s="28"/>
      <c r="I5" s="3"/>
      <c r="J5" s="18"/>
    </row>
    <row r="6" spans="2:11" x14ac:dyDescent="0.3">
      <c r="C6" s="6" t="s">
        <v>85</v>
      </c>
      <c r="D6" s="16">
        <v>10.91</v>
      </c>
      <c r="H6" s="18"/>
      <c r="J6" s="18"/>
    </row>
    <row r="7" spans="2:11" x14ac:dyDescent="0.3">
      <c r="C7" s="5" t="s">
        <v>14</v>
      </c>
      <c r="D7" s="17">
        <f>SUM(D3:D6)-MAX(D3:D6)</f>
        <v>20.810000000000002</v>
      </c>
      <c r="H7" s="18"/>
      <c r="J7" s="18"/>
    </row>
    <row r="8" spans="2:11" x14ac:dyDescent="0.3">
      <c r="B8" t="s">
        <v>7</v>
      </c>
      <c r="D8" s="3"/>
      <c r="H8" s="18"/>
      <c r="J8" s="18"/>
    </row>
    <row r="9" spans="2:11" x14ac:dyDescent="0.3">
      <c r="C9" s="4" t="s">
        <v>12</v>
      </c>
      <c r="D9" s="4" t="s">
        <v>13</v>
      </c>
      <c r="H9" s="18"/>
      <c r="I9" s="18"/>
      <c r="J9" s="18"/>
      <c r="K9" s="18"/>
    </row>
    <row r="10" spans="2:11" x14ac:dyDescent="0.3">
      <c r="C10" s="6" t="s">
        <v>92</v>
      </c>
      <c r="D10" s="16">
        <v>5.8</v>
      </c>
    </row>
    <row r="11" spans="2:11" x14ac:dyDescent="0.3">
      <c r="C11" s="6" t="s">
        <v>93</v>
      </c>
      <c r="D11" s="16">
        <v>7.84</v>
      </c>
    </row>
    <row r="12" spans="2:11" x14ac:dyDescent="0.3">
      <c r="C12" s="6" t="s">
        <v>94</v>
      </c>
      <c r="D12" s="16">
        <v>7.73</v>
      </c>
    </row>
    <row r="13" spans="2:11" x14ac:dyDescent="0.3">
      <c r="C13" s="6" t="s">
        <v>95</v>
      </c>
      <c r="D13" s="16">
        <v>6.2</v>
      </c>
    </row>
    <row r="14" spans="2:11" x14ac:dyDescent="0.3">
      <c r="C14" s="5" t="s">
        <v>14</v>
      </c>
      <c r="D14" s="17">
        <f>SUM(D10:D13)-MAX(D10:D13)</f>
        <v>19.73</v>
      </c>
    </row>
    <row r="15" spans="2:11" x14ac:dyDescent="0.3">
      <c r="B15" t="s">
        <v>3</v>
      </c>
      <c r="D15" s="3"/>
    </row>
    <row r="16" spans="2:11" x14ac:dyDescent="0.3">
      <c r="C16" s="4" t="s">
        <v>12</v>
      </c>
      <c r="D16" s="4" t="s">
        <v>13</v>
      </c>
    </row>
    <row r="17" spans="2:4" x14ac:dyDescent="0.3">
      <c r="C17" s="6" t="s">
        <v>114</v>
      </c>
      <c r="D17" s="16">
        <v>11.85</v>
      </c>
    </row>
    <row r="18" spans="2:4" x14ac:dyDescent="0.3">
      <c r="C18" s="6" t="s">
        <v>89</v>
      </c>
      <c r="D18" s="16">
        <v>6.29</v>
      </c>
    </row>
    <row r="19" spans="2:4" x14ac:dyDescent="0.3">
      <c r="C19" s="6" t="s">
        <v>90</v>
      </c>
      <c r="D19" s="16">
        <v>12.24</v>
      </c>
    </row>
    <row r="20" spans="2:4" x14ac:dyDescent="0.3">
      <c r="C20" s="6" t="s">
        <v>91</v>
      </c>
      <c r="D20" s="16">
        <v>9.19</v>
      </c>
    </row>
    <row r="21" spans="2:4" x14ac:dyDescent="0.3">
      <c r="C21" s="5" t="s">
        <v>14</v>
      </c>
      <c r="D21" s="17">
        <f>SUM(D17:D20)-MAX(D17:D20)</f>
        <v>27.33</v>
      </c>
    </row>
    <row r="22" spans="2:4" x14ac:dyDescent="0.3">
      <c r="B22" t="s">
        <v>5</v>
      </c>
      <c r="D22" s="3"/>
    </row>
    <row r="23" spans="2:4" x14ac:dyDescent="0.3">
      <c r="C23" s="4" t="s">
        <v>12</v>
      </c>
      <c r="D23" s="4" t="s">
        <v>13</v>
      </c>
    </row>
    <row r="24" spans="2:4" x14ac:dyDescent="0.3">
      <c r="C24" s="6" t="s">
        <v>86</v>
      </c>
      <c r="D24" s="16">
        <v>7.55</v>
      </c>
    </row>
    <row r="25" spans="2:4" x14ac:dyDescent="0.3">
      <c r="C25" s="6" t="s">
        <v>112</v>
      </c>
      <c r="D25" s="16">
        <v>11.21</v>
      </c>
    </row>
    <row r="26" spans="2:4" x14ac:dyDescent="0.3">
      <c r="C26" s="6" t="s">
        <v>87</v>
      </c>
      <c r="D26" s="16">
        <v>6.47</v>
      </c>
    </row>
    <row r="27" spans="2:4" x14ac:dyDescent="0.3">
      <c r="C27" s="6" t="s">
        <v>88</v>
      </c>
      <c r="D27" s="16">
        <v>8.58</v>
      </c>
    </row>
    <row r="28" spans="2:4" x14ac:dyDescent="0.3">
      <c r="C28" s="17" t="s">
        <v>14</v>
      </c>
      <c r="D28" s="17">
        <f>SUM(D24:D27)-MAX(D24:D27)</f>
        <v>22.6</v>
      </c>
    </row>
    <row r="32" spans="2:4" x14ac:dyDescent="0.3">
      <c r="C32" s="18" t="s">
        <v>33</v>
      </c>
    </row>
    <row r="33" spans="1:6" ht="19.95" customHeight="1" x14ac:dyDescent="0.3">
      <c r="A33" s="29" t="s">
        <v>16</v>
      </c>
      <c r="B33" s="29" t="s">
        <v>17</v>
      </c>
      <c r="C33" s="19" t="s">
        <v>34</v>
      </c>
      <c r="D33" s="19"/>
      <c r="E33" s="19" t="str">
        <f>C10</f>
        <v>Svitáková Veronika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Galliová Ema</v>
      </c>
      <c r="D34" s="19"/>
      <c r="E34" s="19" t="str">
        <f>C17</f>
        <v>Prylutska Yeva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Šojdrová Inka</v>
      </c>
      <c r="D35" s="19"/>
      <c r="E35" s="19" t="str">
        <f>C11</f>
        <v>Dojčář Ela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>Frolková Julie</v>
      </c>
      <c r="D36" s="19"/>
      <c r="E36" s="19" t="str">
        <f>C18</f>
        <v>Čonková Nikola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C5</f>
        <v>Ščuka Rudolf</v>
      </c>
      <c r="D37" s="19"/>
      <c r="E37" s="19" t="str">
        <f>C12</f>
        <v xml:space="preserve">Vlašič Adam </v>
      </c>
      <c r="F37" s="29"/>
    </row>
    <row r="38" spans="1:6" ht="19.95" customHeight="1" x14ac:dyDescent="0.3">
      <c r="A38" s="29" t="s">
        <v>26</v>
      </c>
      <c r="B38" s="29" t="s">
        <v>27</v>
      </c>
      <c r="C38" s="19" t="str">
        <f>C6</f>
        <v>Zajíc Josef</v>
      </c>
      <c r="D38" s="19"/>
      <c r="E38" s="19" t="str">
        <f>C19</f>
        <v>Belant Matěj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Samko Boris</v>
      </c>
      <c r="D39" s="19"/>
      <c r="E39" s="19" t="str">
        <f>C13</f>
        <v>Janků Jiří</v>
      </c>
      <c r="F39" s="29"/>
    </row>
    <row r="40" spans="1:6" ht="19.95" customHeight="1" x14ac:dyDescent="0.3">
      <c r="A40" s="29" t="s">
        <v>30</v>
      </c>
      <c r="B40" s="29" t="s">
        <v>31</v>
      </c>
      <c r="C40" s="19" t="str">
        <f>C27</f>
        <v>Hudeček Tadeáš</v>
      </c>
      <c r="D40" s="19"/>
      <c r="E40" s="19" t="str">
        <f>C20</f>
        <v>Libosvár Patrik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zoomScale="130" zoomScaleNormal="130" workbookViewId="0">
      <selection activeCell="D27" sqref="D27"/>
    </sheetView>
  </sheetViews>
  <sheetFormatPr defaultRowHeight="14.4" x14ac:dyDescent="0.3"/>
  <cols>
    <col min="3" max="3" width="18.88671875" customWidth="1"/>
    <col min="4" max="4" width="12.33203125" customWidth="1"/>
    <col min="5" max="5" width="18" customWidth="1"/>
    <col min="6" max="6" width="14.33203125" customWidth="1"/>
    <col min="7" max="7" width="6" customWidth="1"/>
    <col min="8" max="8" width="15.6640625" customWidth="1"/>
    <col min="9" max="9" width="9.33203125" customWidth="1"/>
    <col min="10" max="10" width="14" customWidth="1"/>
  </cols>
  <sheetData>
    <row r="1" spans="2:10" x14ac:dyDescent="0.3">
      <c r="B1" t="s">
        <v>1</v>
      </c>
    </row>
    <row r="2" spans="2:10" x14ac:dyDescent="0.3">
      <c r="C2" s="4" t="s">
        <v>12</v>
      </c>
      <c r="D2" s="4" t="s">
        <v>13</v>
      </c>
      <c r="H2" s="18"/>
      <c r="I2" s="18"/>
    </row>
    <row r="3" spans="2:10" x14ac:dyDescent="0.3">
      <c r="C3" s="6" t="s">
        <v>96</v>
      </c>
      <c r="D3" s="16">
        <v>4.82</v>
      </c>
      <c r="H3" s="18"/>
      <c r="J3" s="18"/>
    </row>
    <row r="4" spans="2:10" x14ac:dyDescent="0.3">
      <c r="C4" s="6" t="s">
        <v>115</v>
      </c>
      <c r="D4" s="16">
        <v>5.96</v>
      </c>
      <c r="H4" s="27"/>
      <c r="I4" s="1"/>
      <c r="J4" s="18"/>
    </row>
    <row r="5" spans="2:10" x14ac:dyDescent="0.3">
      <c r="C5" s="6" t="s">
        <v>97</v>
      </c>
      <c r="D5" s="16">
        <v>5.1100000000000003</v>
      </c>
      <c r="H5" s="28"/>
      <c r="I5" s="3"/>
      <c r="J5" s="18"/>
    </row>
    <row r="6" spans="2:10" x14ac:dyDescent="0.3">
      <c r="C6" s="6" t="s">
        <v>98</v>
      </c>
      <c r="D6" s="16">
        <v>12</v>
      </c>
      <c r="H6" s="18"/>
      <c r="J6" s="18"/>
    </row>
    <row r="7" spans="2:10" x14ac:dyDescent="0.3">
      <c r="C7" s="5" t="s">
        <v>14</v>
      </c>
      <c r="D7" s="17">
        <f>SUM(D3:D6)-MAX(D3:D6)</f>
        <v>15.89</v>
      </c>
      <c r="H7" s="18"/>
      <c r="J7" s="18"/>
    </row>
    <row r="8" spans="2:10" x14ac:dyDescent="0.3">
      <c r="B8" t="s">
        <v>7</v>
      </c>
      <c r="D8" s="3"/>
      <c r="H8" s="18"/>
      <c r="J8" s="18"/>
    </row>
    <row r="9" spans="2:10" x14ac:dyDescent="0.3">
      <c r="C9" s="4" t="s">
        <v>12</v>
      </c>
      <c r="D9" s="4" t="s">
        <v>13</v>
      </c>
    </row>
    <row r="10" spans="2:10" x14ac:dyDescent="0.3">
      <c r="C10" s="6" t="s">
        <v>107</v>
      </c>
      <c r="D10" s="16">
        <v>7.44</v>
      </c>
    </row>
    <row r="11" spans="2:10" x14ac:dyDescent="0.3">
      <c r="C11" s="6" t="s">
        <v>108</v>
      </c>
      <c r="D11" s="16">
        <v>11.19</v>
      </c>
    </row>
    <row r="12" spans="2:10" x14ac:dyDescent="0.3">
      <c r="C12" s="6" t="s">
        <v>109</v>
      </c>
      <c r="D12" s="16">
        <v>5.76</v>
      </c>
    </row>
    <row r="13" spans="2:10" x14ac:dyDescent="0.3">
      <c r="C13" s="6" t="s">
        <v>110</v>
      </c>
      <c r="D13" s="16">
        <v>13.91</v>
      </c>
    </row>
    <row r="14" spans="2:10" x14ac:dyDescent="0.3">
      <c r="C14" s="5" t="s">
        <v>14</v>
      </c>
      <c r="D14" s="17">
        <f>SUM(D10:D13)-MAX(D10:D13)</f>
        <v>24.389999999999997</v>
      </c>
    </row>
    <row r="15" spans="2:10" x14ac:dyDescent="0.3">
      <c r="B15" t="s">
        <v>3</v>
      </c>
      <c r="D15" s="3"/>
    </row>
    <row r="16" spans="2:10" x14ac:dyDescent="0.3">
      <c r="C16" s="4" t="s">
        <v>12</v>
      </c>
      <c r="D16" s="4" t="s">
        <v>13</v>
      </c>
    </row>
    <row r="17" spans="2:4" x14ac:dyDescent="0.3">
      <c r="C17" s="6" t="s">
        <v>103</v>
      </c>
      <c r="D17" s="16">
        <v>10.83</v>
      </c>
    </row>
    <row r="18" spans="2:4" x14ac:dyDescent="0.3">
      <c r="C18" s="6" t="s">
        <v>104</v>
      </c>
      <c r="D18" s="16">
        <v>8.0500000000000007</v>
      </c>
    </row>
    <row r="19" spans="2:4" x14ac:dyDescent="0.3">
      <c r="C19" s="6" t="s">
        <v>105</v>
      </c>
      <c r="D19" s="16">
        <v>4.09</v>
      </c>
    </row>
    <row r="20" spans="2:4" x14ac:dyDescent="0.3">
      <c r="C20" s="6" t="s">
        <v>106</v>
      </c>
      <c r="D20" s="16">
        <v>5.7</v>
      </c>
    </row>
    <row r="21" spans="2:4" x14ac:dyDescent="0.3">
      <c r="C21" s="5" t="s">
        <v>14</v>
      </c>
      <c r="D21" s="17">
        <f>SUM(D17:D20)-MAX(D17:D20)</f>
        <v>17.840000000000003</v>
      </c>
    </row>
    <row r="22" spans="2:4" x14ac:dyDescent="0.3">
      <c r="B22" t="s">
        <v>5</v>
      </c>
      <c r="D22" s="3"/>
    </row>
    <row r="23" spans="2:4" x14ac:dyDescent="0.3">
      <c r="C23" s="4" t="s">
        <v>12</v>
      </c>
      <c r="D23" s="4" t="s">
        <v>13</v>
      </c>
    </row>
    <row r="24" spans="2:4" x14ac:dyDescent="0.3">
      <c r="C24" s="6" t="s">
        <v>99</v>
      </c>
      <c r="D24" s="16">
        <v>5.28</v>
      </c>
    </row>
    <row r="25" spans="2:4" x14ac:dyDescent="0.3">
      <c r="C25" s="6" t="s">
        <v>100</v>
      </c>
      <c r="D25" s="16">
        <v>5.82</v>
      </c>
    </row>
    <row r="26" spans="2:4" x14ac:dyDescent="0.3">
      <c r="C26" s="6" t="s">
        <v>101</v>
      </c>
      <c r="D26" s="16">
        <v>9.49</v>
      </c>
    </row>
    <row r="27" spans="2:4" x14ac:dyDescent="0.3">
      <c r="C27" s="6" t="s">
        <v>102</v>
      </c>
      <c r="D27" s="16">
        <v>9.32</v>
      </c>
    </row>
    <row r="28" spans="2:4" x14ac:dyDescent="0.3">
      <c r="C28" s="5" t="s">
        <v>14</v>
      </c>
      <c r="D28" s="17">
        <f>SUM(D24:D27)-MAX(D24:D27)</f>
        <v>20.420000000000002</v>
      </c>
    </row>
    <row r="32" spans="2:4" x14ac:dyDescent="0.3">
      <c r="C32" s="18" t="s">
        <v>35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Klimoszová Viktorie</v>
      </c>
      <c r="D33" s="19"/>
      <c r="E33" s="19" t="str">
        <f>C10</f>
        <v>Vaňková Nikol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Kašná Kristýna</v>
      </c>
      <c r="D34" s="19"/>
      <c r="E34" s="19" t="str">
        <f>C17</f>
        <v>Cáblíková Rozárie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Rapantová Štěpánka</v>
      </c>
      <c r="D35" s="19"/>
      <c r="E35" s="19" t="str">
        <f>C11</f>
        <v>Bršlíková Barbora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 xml:space="preserve">Zrůnová Eliška </v>
      </c>
      <c r="D36" s="19"/>
      <c r="E36" s="19" t="str">
        <f>C18</f>
        <v>Hrubošová Natálie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C5</f>
        <v>Zámečník Zbyšek</v>
      </c>
      <c r="D37" s="19"/>
      <c r="E37" s="19" t="str">
        <f>C12</f>
        <v>Hráček David</v>
      </c>
      <c r="F37" s="29"/>
    </row>
    <row r="38" spans="1:6" ht="19.95" customHeight="1" x14ac:dyDescent="0.3">
      <c r="A38" s="29" t="s">
        <v>26</v>
      </c>
      <c r="B38" s="29" t="s">
        <v>27</v>
      </c>
      <c r="C38" s="19" t="str">
        <f>C6</f>
        <v>Stolařík Matěj</v>
      </c>
      <c r="D38" s="19"/>
      <c r="E38" s="19" t="str">
        <f>C19</f>
        <v>Hauerland Tomáš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Pšurný David</v>
      </c>
      <c r="D39" s="19"/>
      <c r="E39" s="19" t="str">
        <f>C13</f>
        <v>Strnad David</v>
      </c>
      <c r="F39" s="29"/>
    </row>
    <row r="40" spans="1:6" ht="19.95" customHeight="1" x14ac:dyDescent="0.3">
      <c r="A40" s="29" t="s">
        <v>30</v>
      </c>
      <c r="B40" s="29" t="s">
        <v>31</v>
      </c>
      <c r="C40" s="19" t="str">
        <f>C27</f>
        <v>Havlíček Matyáš</v>
      </c>
      <c r="D40" s="19"/>
      <c r="E40" s="19" t="str">
        <f>C20</f>
        <v>Šimíček Jakub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5"/>
  <sheetViews>
    <sheetView zoomScale="140" zoomScaleNormal="140" workbookViewId="0">
      <selection activeCell="C21" sqref="C21"/>
    </sheetView>
  </sheetViews>
  <sheetFormatPr defaultRowHeight="14.4" x14ac:dyDescent="0.3"/>
  <cols>
    <col min="3" max="3" width="20.44140625" bestFit="1" customWidth="1"/>
  </cols>
  <sheetData>
    <row r="1" spans="2:13" x14ac:dyDescent="0.3">
      <c r="B1" t="s">
        <v>36</v>
      </c>
    </row>
    <row r="2" spans="2:13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13" x14ac:dyDescent="0.3">
      <c r="B3" s="4">
        <f>RANK(D3,$D$3:$D$18,1)</f>
        <v>1</v>
      </c>
      <c r="C3" s="4" t="str">
        <f>'2. třída'!C19</f>
        <v>Čonka Adam</v>
      </c>
      <c r="D3" s="20">
        <f>'2. třída'!D19</f>
        <v>7.76</v>
      </c>
      <c r="E3" s="7" t="s">
        <v>3</v>
      </c>
      <c r="F3" s="1"/>
      <c r="G3" s="3"/>
      <c r="I3" s="3"/>
      <c r="J3" s="3"/>
      <c r="K3" s="3"/>
      <c r="L3" s="3"/>
      <c r="M3" s="3"/>
    </row>
    <row r="4" spans="2:13" x14ac:dyDescent="0.3">
      <c r="B4" s="4">
        <f>RANK(D4,$D$3:$D$18,1)</f>
        <v>2</v>
      </c>
      <c r="C4" s="4" t="str">
        <f>'2. třída'!C6</f>
        <v>Doruška Václav</v>
      </c>
      <c r="D4" s="20">
        <f>'2. třída'!D6</f>
        <v>8.1999999999999993</v>
      </c>
      <c r="E4" s="7" t="s">
        <v>1</v>
      </c>
      <c r="F4" s="1"/>
      <c r="I4" s="3"/>
    </row>
    <row r="5" spans="2:13" x14ac:dyDescent="0.3">
      <c r="B5" s="4">
        <f>RANK(D5,$D$3:$D$18,1)</f>
        <v>3</v>
      </c>
      <c r="C5" s="4" t="str">
        <f>'2. třída'!C11</f>
        <v>Křenková Viktorie</v>
      </c>
      <c r="D5" s="20">
        <f>'2. třída'!D11</f>
        <v>8.7799999999999994</v>
      </c>
      <c r="E5" s="7" t="s">
        <v>7</v>
      </c>
      <c r="F5" s="1"/>
      <c r="I5" s="3"/>
    </row>
    <row r="6" spans="2:13" x14ac:dyDescent="0.3">
      <c r="B6" s="4">
        <f>RANK(D6,$D$3:$D$18,1)</f>
        <v>4</v>
      </c>
      <c r="C6" s="4" t="str">
        <f>'2. třída'!C4</f>
        <v>Slezáková Berenika</v>
      </c>
      <c r="D6" s="20">
        <f>'2. třída'!D4</f>
        <v>8.8699999999999992</v>
      </c>
      <c r="E6" s="7" t="s">
        <v>1</v>
      </c>
      <c r="F6" s="1"/>
      <c r="I6" s="3"/>
    </row>
    <row r="7" spans="2:13" x14ac:dyDescent="0.3">
      <c r="B7" s="4">
        <f>RANK(D7,$D$3:$D$18,1)</f>
        <v>5</v>
      </c>
      <c r="C7" s="4" t="str">
        <f>'2. třída'!C26</f>
        <v>Galuška Viktor</v>
      </c>
      <c r="D7" s="20">
        <f>'2. třída'!D26</f>
        <v>9.3699999999999992</v>
      </c>
      <c r="E7" s="7" t="s">
        <v>5</v>
      </c>
      <c r="F7" s="1"/>
      <c r="I7" s="3"/>
    </row>
    <row r="8" spans="2:13" x14ac:dyDescent="0.3">
      <c r="B8" s="4">
        <f>RANK(D8,$D$3:$D$18,1)</f>
        <v>6</v>
      </c>
      <c r="C8" s="4" t="str">
        <f>'2. třída'!C12</f>
        <v>Dojčář Peter</v>
      </c>
      <c r="D8" s="20">
        <f>'2. třída'!D12</f>
        <v>9.6999999999999993</v>
      </c>
      <c r="E8" s="7" t="s">
        <v>7</v>
      </c>
      <c r="F8" s="1"/>
      <c r="G8" s="3"/>
      <c r="I8" s="3"/>
      <c r="J8" s="3"/>
      <c r="K8" s="3"/>
      <c r="L8" s="3"/>
    </row>
    <row r="9" spans="2:13" x14ac:dyDescent="0.3">
      <c r="B9" s="4">
        <f>RANK(D9,$D$3:$D$18,1)</f>
        <v>7</v>
      </c>
      <c r="C9" s="4" t="str">
        <f>'2. třída'!C13</f>
        <v>Horehleď Lukáš</v>
      </c>
      <c r="D9" s="20">
        <f>'2. třída'!D13</f>
        <v>10.97</v>
      </c>
      <c r="E9" s="7" t="s">
        <v>7</v>
      </c>
      <c r="F9" s="1"/>
      <c r="I9" s="3"/>
    </row>
    <row r="10" spans="2:13" x14ac:dyDescent="0.3">
      <c r="B10" s="4">
        <f>RANK(D10,$D$3:$D$18,1)</f>
        <v>8</v>
      </c>
      <c r="C10" s="4" t="str">
        <f>'2. třída'!C20</f>
        <v>Hruboš Kristián</v>
      </c>
      <c r="D10" s="20">
        <f>'2. třída'!D20</f>
        <v>11.39</v>
      </c>
      <c r="E10" s="7" t="s">
        <v>3</v>
      </c>
      <c r="F10" s="1"/>
    </row>
    <row r="11" spans="2:13" x14ac:dyDescent="0.3">
      <c r="B11" s="4">
        <f>RANK(D11,$D$3:$D$18,1)</f>
        <v>9</v>
      </c>
      <c r="C11" s="4" t="str">
        <f>'2. třída'!C5</f>
        <v>Hábl Bruno</v>
      </c>
      <c r="D11" s="20">
        <f>'2. třída'!D5</f>
        <v>11.49</v>
      </c>
      <c r="E11" s="7" t="s">
        <v>1</v>
      </c>
      <c r="F11" s="1"/>
    </row>
    <row r="12" spans="2:13" x14ac:dyDescent="0.3">
      <c r="B12" s="4">
        <f>RANK(D12,$D$3:$D$18,1)</f>
        <v>10</v>
      </c>
      <c r="C12" s="4" t="str">
        <f>'2. třída'!C24</f>
        <v>Macháčková Mariana</v>
      </c>
      <c r="D12" s="20">
        <f>'2. třída'!D24</f>
        <v>11.75</v>
      </c>
      <c r="E12" s="7" t="s">
        <v>5</v>
      </c>
      <c r="F12" s="1"/>
    </row>
    <row r="13" spans="2:13" x14ac:dyDescent="0.3">
      <c r="B13" s="4">
        <f>RANK(D13,$D$3:$D$18,1)</f>
        <v>11</v>
      </c>
      <c r="C13" s="4" t="str">
        <f>'2. třída'!C3</f>
        <v>Salingerová Jana</v>
      </c>
      <c r="D13" s="20">
        <f>'2. třída'!D3</f>
        <v>11.98</v>
      </c>
      <c r="E13" s="7" t="s">
        <v>1</v>
      </c>
      <c r="F13" s="1"/>
    </row>
    <row r="14" spans="2:13" x14ac:dyDescent="0.3">
      <c r="B14" s="4">
        <f>RANK(D14,$D$3:$D$18,1)</f>
        <v>12</v>
      </c>
      <c r="C14" s="4" t="str">
        <f>'2. třída'!C27</f>
        <v>Hudeček Michal</v>
      </c>
      <c r="D14" s="20">
        <f>'2. třída'!D27</f>
        <v>12.75</v>
      </c>
      <c r="E14" s="7" t="s">
        <v>5</v>
      </c>
      <c r="F14" s="1"/>
    </row>
    <row r="15" spans="2:13" x14ac:dyDescent="0.3">
      <c r="B15" s="4">
        <f>RANK(D15,$D$3:$D$18,1)</f>
        <v>13</v>
      </c>
      <c r="C15" s="4" t="str">
        <f>'2. třída'!C10</f>
        <v>Nyklová Liliana</v>
      </c>
      <c r="D15" s="20">
        <f>'2. třída'!D10</f>
        <v>14.59</v>
      </c>
      <c r="E15" s="7" t="s">
        <v>7</v>
      </c>
      <c r="F15" s="1"/>
    </row>
    <row r="16" spans="2:13" x14ac:dyDescent="0.3">
      <c r="B16" s="4">
        <f>RANK(D16,$D$3:$D$18,1)</f>
        <v>14</v>
      </c>
      <c r="C16" s="4">
        <f>'2. třída'!C18</f>
        <v>0</v>
      </c>
      <c r="D16" s="20">
        <f>'2. třída'!D18</f>
        <v>20</v>
      </c>
      <c r="E16" s="7" t="s">
        <v>3</v>
      </c>
      <c r="F16" s="1"/>
    </row>
    <row r="17" spans="2:6" x14ac:dyDescent="0.3">
      <c r="B17" s="4">
        <f>RANK(D17,$D$3:$D$18,1)</f>
        <v>14</v>
      </c>
      <c r="C17" s="4">
        <f>'2. třída'!C17</f>
        <v>0</v>
      </c>
      <c r="D17" s="20">
        <f>'2. třída'!D17</f>
        <v>20</v>
      </c>
      <c r="E17" s="7" t="s">
        <v>3</v>
      </c>
      <c r="F17" s="1"/>
    </row>
    <row r="18" spans="2:6" x14ac:dyDescent="0.3">
      <c r="B18" s="4">
        <f>RANK(D18,$D$3:$D$18,1)</f>
        <v>14</v>
      </c>
      <c r="C18" s="4">
        <f>'2. třída'!C25</f>
        <v>0</v>
      </c>
      <c r="D18" s="20">
        <f>'2. třída'!D25</f>
        <v>20</v>
      </c>
      <c r="E18" s="7" t="s">
        <v>5</v>
      </c>
      <c r="F18" s="1"/>
    </row>
    <row r="19" spans="2:6" x14ac:dyDescent="0.3">
      <c r="D19" s="2"/>
      <c r="E19" s="2"/>
      <c r="F19" s="1"/>
    </row>
    <row r="20" spans="2:6" x14ac:dyDescent="0.3">
      <c r="D20" s="2"/>
      <c r="E20" s="2"/>
      <c r="F20" s="1"/>
    </row>
    <row r="21" spans="2:6" x14ac:dyDescent="0.3">
      <c r="F21" s="1"/>
    </row>
    <row r="22" spans="2:6" x14ac:dyDescent="0.3">
      <c r="E22" s="2"/>
      <c r="F22" s="1"/>
    </row>
    <row r="23" spans="2:6" x14ac:dyDescent="0.3">
      <c r="E23" s="2"/>
      <c r="F23" s="1"/>
    </row>
    <row r="24" spans="2:6" x14ac:dyDescent="0.3">
      <c r="E24" s="2"/>
      <c r="F24" s="1"/>
    </row>
    <row r="25" spans="2:6" x14ac:dyDescent="0.3">
      <c r="E25" s="2"/>
      <c r="F25" s="1"/>
    </row>
    <row r="26" spans="2:6" x14ac:dyDescent="0.3">
      <c r="D26" s="2"/>
      <c r="E26" s="2"/>
      <c r="F26" s="1"/>
    </row>
    <row r="27" spans="2:6" x14ac:dyDescent="0.3">
      <c r="D27" s="2"/>
      <c r="E27" s="2"/>
      <c r="F27" s="1"/>
    </row>
    <row r="28" spans="2:6" x14ac:dyDescent="0.3">
      <c r="D28" s="2"/>
      <c r="E28" s="2"/>
      <c r="F28" s="1"/>
    </row>
    <row r="29" spans="2:6" x14ac:dyDescent="0.3">
      <c r="D29" s="2"/>
      <c r="E29" s="2"/>
      <c r="F29" s="1"/>
    </row>
    <row r="30" spans="2:6" x14ac:dyDescent="0.3">
      <c r="D30" s="2"/>
      <c r="E30" s="2"/>
      <c r="F30" s="1"/>
    </row>
    <row r="31" spans="2:6" x14ac:dyDescent="0.3">
      <c r="D31" s="2"/>
      <c r="E31" s="2"/>
      <c r="F31" s="1"/>
    </row>
    <row r="32" spans="2:6" x14ac:dyDescent="0.3">
      <c r="D32" s="2"/>
      <c r="E32" s="2"/>
      <c r="F32" s="1"/>
    </row>
    <row r="33" spans="4:6" x14ac:dyDescent="0.3">
      <c r="D33" s="2"/>
      <c r="E33" s="2"/>
      <c r="F33" s="1"/>
    </row>
    <row r="34" spans="4:6" x14ac:dyDescent="0.3">
      <c r="D34" s="2"/>
      <c r="E34" s="2"/>
      <c r="F34" s="1"/>
    </row>
    <row r="35" spans="4:6" x14ac:dyDescent="0.3">
      <c r="D35" s="2"/>
      <c r="E35" s="2"/>
      <c r="F35" s="1"/>
    </row>
    <row r="36" spans="4:6" x14ac:dyDescent="0.3">
      <c r="D36" s="2"/>
      <c r="E36" s="2"/>
      <c r="F36" s="1"/>
    </row>
    <row r="37" spans="4:6" x14ac:dyDescent="0.3">
      <c r="D37" s="2"/>
      <c r="E37" s="2"/>
      <c r="F37" s="1"/>
    </row>
    <row r="38" spans="4:6" x14ac:dyDescent="0.3">
      <c r="D38" s="2"/>
      <c r="E38" s="2"/>
      <c r="F38" s="1"/>
    </row>
    <row r="39" spans="4:6" x14ac:dyDescent="0.3">
      <c r="F39" s="1"/>
    </row>
    <row r="40" spans="4:6" x14ac:dyDescent="0.3">
      <c r="F40" s="1"/>
    </row>
    <row r="41" spans="4:6" x14ac:dyDescent="0.3">
      <c r="E41" s="2"/>
      <c r="F41" s="1"/>
    </row>
    <row r="42" spans="4:6" x14ac:dyDescent="0.3">
      <c r="E42" s="2"/>
      <c r="F42" s="1"/>
    </row>
    <row r="43" spans="4:6" x14ac:dyDescent="0.3">
      <c r="E43" s="2"/>
      <c r="F43" s="1"/>
    </row>
    <row r="44" spans="4:6" x14ac:dyDescent="0.3">
      <c r="E44" s="2"/>
      <c r="F44" s="1"/>
    </row>
    <row r="45" spans="4:6" x14ac:dyDescent="0.3">
      <c r="D45" s="2"/>
      <c r="E45" s="2"/>
      <c r="F45" s="1"/>
    </row>
    <row r="46" spans="4:6" x14ac:dyDescent="0.3">
      <c r="D46" s="2"/>
      <c r="E46" s="2"/>
      <c r="F46" s="1"/>
    </row>
    <row r="47" spans="4:6" x14ac:dyDescent="0.3">
      <c r="D47" s="2"/>
      <c r="E47" s="2"/>
      <c r="F47" s="1"/>
    </row>
    <row r="48" spans="4:6" x14ac:dyDescent="0.3">
      <c r="D48" s="2"/>
      <c r="E48" s="2"/>
      <c r="F48" s="1"/>
    </row>
    <row r="49" spans="3:6" x14ac:dyDescent="0.3">
      <c r="D49" s="2"/>
      <c r="E49" s="2"/>
      <c r="F49" s="1"/>
    </row>
    <row r="50" spans="3:6" x14ac:dyDescent="0.3">
      <c r="D50" s="2"/>
      <c r="E50" s="2"/>
      <c r="F50" s="1"/>
    </row>
    <row r="51" spans="3:6" x14ac:dyDescent="0.3">
      <c r="D51" s="2"/>
      <c r="E51" s="2"/>
      <c r="F51" s="1"/>
    </row>
    <row r="52" spans="3:6" x14ac:dyDescent="0.3">
      <c r="D52" s="2"/>
      <c r="E52" s="2"/>
      <c r="F52" s="1"/>
    </row>
    <row r="53" spans="3:6" x14ac:dyDescent="0.3">
      <c r="D53" s="2"/>
      <c r="E53" s="2"/>
      <c r="F53" s="1"/>
    </row>
    <row r="54" spans="3:6" x14ac:dyDescent="0.3">
      <c r="D54" s="2"/>
      <c r="E54" s="2"/>
      <c r="F54" s="1"/>
    </row>
    <row r="55" spans="3:6" x14ac:dyDescent="0.3">
      <c r="D55" s="2"/>
      <c r="E55" s="2"/>
      <c r="F55" s="1"/>
    </row>
    <row r="56" spans="3:6" x14ac:dyDescent="0.3">
      <c r="D56" s="2"/>
      <c r="E56" s="2"/>
      <c r="F56" s="1"/>
    </row>
    <row r="57" spans="3:6" x14ac:dyDescent="0.3">
      <c r="C57" s="3"/>
      <c r="F57" s="1"/>
    </row>
    <row r="58" spans="3:6" x14ac:dyDescent="0.3">
      <c r="F58" s="1"/>
    </row>
    <row r="59" spans="3:6" x14ac:dyDescent="0.3">
      <c r="F59" s="1"/>
    </row>
    <row r="60" spans="3:6" x14ac:dyDescent="0.3">
      <c r="E60" s="2"/>
      <c r="F60" s="1"/>
    </row>
    <row r="61" spans="3:6" x14ac:dyDescent="0.3">
      <c r="E61" s="2"/>
      <c r="F61" s="1"/>
    </row>
    <row r="62" spans="3:6" x14ac:dyDescent="0.3">
      <c r="E62" s="2"/>
      <c r="F62" s="1"/>
    </row>
    <row r="63" spans="3:6" x14ac:dyDescent="0.3">
      <c r="E63" s="2"/>
      <c r="F63" s="1"/>
    </row>
    <row r="64" spans="3:6" x14ac:dyDescent="0.3">
      <c r="D64" s="2"/>
      <c r="E64" s="2"/>
      <c r="F64" s="1"/>
    </row>
    <row r="65" spans="4:6" x14ac:dyDescent="0.3">
      <c r="D65" s="2"/>
      <c r="E65" s="2"/>
      <c r="F65" s="1"/>
    </row>
    <row r="66" spans="4:6" x14ac:dyDescent="0.3">
      <c r="D66" s="2"/>
      <c r="E66" s="2"/>
      <c r="F66" s="1"/>
    </row>
    <row r="67" spans="4:6" x14ac:dyDescent="0.3">
      <c r="D67" s="2"/>
      <c r="E67" s="2"/>
    </row>
    <row r="68" spans="4:6" x14ac:dyDescent="0.3">
      <c r="D68" s="2"/>
      <c r="E68" s="2"/>
    </row>
    <row r="69" spans="4:6" x14ac:dyDescent="0.3">
      <c r="D69" s="2"/>
      <c r="E69" s="2"/>
    </row>
    <row r="70" spans="4:6" x14ac:dyDescent="0.3">
      <c r="D70" s="2"/>
      <c r="E70" s="2"/>
    </row>
    <row r="71" spans="4:6" x14ac:dyDescent="0.3">
      <c r="D71" s="2"/>
      <c r="E71" s="2"/>
    </row>
    <row r="72" spans="4:6" x14ac:dyDescent="0.3">
      <c r="D72" s="2"/>
      <c r="E72" s="2"/>
    </row>
    <row r="73" spans="4:6" x14ac:dyDescent="0.3">
      <c r="D73" s="2"/>
      <c r="E73" s="2"/>
    </row>
    <row r="74" spans="4:6" x14ac:dyDescent="0.3">
      <c r="D74" s="2"/>
      <c r="E74" s="2"/>
    </row>
    <row r="75" spans="4:6" x14ac:dyDescent="0.3">
      <c r="D75" s="2"/>
      <c r="E75" s="2"/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B22" sqref="B22"/>
    </sheetView>
  </sheetViews>
  <sheetFormatPr defaultRowHeight="14.4" x14ac:dyDescent="0.3"/>
  <cols>
    <col min="3" max="3" width="18.88671875" customWidth="1"/>
  </cols>
  <sheetData>
    <row r="1" spans="1:5" x14ac:dyDescent="0.3">
      <c r="B1" t="s">
        <v>39</v>
      </c>
    </row>
    <row r="2" spans="1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1:5" x14ac:dyDescent="0.3">
      <c r="A3" s="4"/>
      <c r="B3" s="4">
        <f>RANK(D3,$D$3:$D$18,1)</f>
        <v>1</v>
      </c>
      <c r="C3" s="4" t="str">
        <f>'3.třída'!C10</f>
        <v>Hanáková Jasmína</v>
      </c>
      <c r="D3" s="20">
        <f>'3.třída'!D10</f>
        <v>6.32</v>
      </c>
      <c r="E3" s="7" t="s">
        <v>7</v>
      </c>
    </row>
    <row r="4" spans="1:5" x14ac:dyDescent="0.3">
      <c r="A4" s="4"/>
      <c r="B4" s="4">
        <f>RANK(D4,$D$3:$D$18,1)</f>
        <v>2</v>
      </c>
      <c r="C4" s="4" t="str">
        <f>'3.třída'!C3</f>
        <v>Vávrová Ella</v>
      </c>
      <c r="D4" s="20">
        <f>'3.třída'!D3</f>
        <v>6.42</v>
      </c>
      <c r="E4" s="7" t="s">
        <v>1</v>
      </c>
    </row>
    <row r="5" spans="1:5" x14ac:dyDescent="0.3">
      <c r="A5" s="4"/>
      <c r="B5" s="4">
        <f>RANK(D5,$D$3:$D$18,1)</f>
        <v>3</v>
      </c>
      <c r="C5" s="4" t="str">
        <f>'3.třída'!C27</f>
        <v>Větříšek Jakub</v>
      </c>
      <c r="D5" s="20">
        <f>'3.třída'!D27</f>
        <v>6.46</v>
      </c>
      <c r="E5" s="7" t="s">
        <v>5</v>
      </c>
    </row>
    <row r="6" spans="1:5" x14ac:dyDescent="0.3">
      <c r="A6" s="4"/>
      <c r="B6" s="4">
        <f>RANK(D6,$D$3:$D$18,1)</f>
        <v>4</v>
      </c>
      <c r="C6" s="4" t="str">
        <f>'3.třída'!C24</f>
        <v>Kolářová Lucie</v>
      </c>
      <c r="D6" s="20">
        <f>'3.třída'!D24</f>
        <v>6.88</v>
      </c>
      <c r="E6" s="7" t="s">
        <v>5</v>
      </c>
    </row>
    <row r="7" spans="1:5" x14ac:dyDescent="0.3">
      <c r="A7" s="4"/>
      <c r="B7" s="4">
        <f>RANK(D7,$D$3:$D$18,1)</f>
        <v>4</v>
      </c>
      <c r="C7" s="4" t="str">
        <f>'3.třída'!C11</f>
        <v>Kuřimská Justýna</v>
      </c>
      <c r="D7" s="20">
        <f>'3.třída'!D11</f>
        <v>6.88</v>
      </c>
      <c r="E7" s="7" t="s">
        <v>7</v>
      </c>
    </row>
    <row r="8" spans="1:5" x14ac:dyDescent="0.3">
      <c r="A8" s="4"/>
      <c r="B8" s="4">
        <f>RANK(D8,$D$3:$D$18,1)</f>
        <v>6</v>
      </c>
      <c r="C8" s="4" t="str">
        <f>'3.třída'!C4</f>
        <v>Klimoszová Gabriela</v>
      </c>
      <c r="D8" s="20">
        <f>'3.třída'!D4</f>
        <v>8.4</v>
      </c>
      <c r="E8" s="7" t="s">
        <v>1</v>
      </c>
    </row>
    <row r="9" spans="1:5" x14ac:dyDescent="0.3">
      <c r="A9" s="4"/>
      <c r="B9" s="4">
        <f>RANK(D9,$D$3:$D$18,1)</f>
        <v>7</v>
      </c>
      <c r="C9" s="4" t="str">
        <f>'3.třída'!C26</f>
        <v>Červenka Jakub</v>
      </c>
      <c r="D9" s="20">
        <f>'3.třída'!D26</f>
        <v>8.69</v>
      </c>
      <c r="E9" s="7" t="s">
        <v>5</v>
      </c>
    </row>
    <row r="10" spans="1:5" x14ac:dyDescent="0.3">
      <c r="A10" s="4"/>
      <c r="B10" s="4">
        <f>RANK(D10,$D$3:$D$18,1)</f>
        <v>8</v>
      </c>
      <c r="C10" s="4" t="str">
        <f>'3.třída'!C25</f>
        <v>Kučerová Ella</v>
      </c>
      <c r="D10" s="20">
        <f>'3.třída'!D25</f>
        <v>8.7899999999999991</v>
      </c>
      <c r="E10" s="7" t="s">
        <v>5</v>
      </c>
    </row>
    <row r="11" spans="1:5" x14ac:dyDescent="0.3">
      <c r="A11" s="4"/>
      <c r="B11" s="4">
        <f>RANK(D11,$D$3:$D$18,1)</f>
        <v>9</v>
      </c>
      <c r="C11" s="4" t="str">
        <f>'3.třída'!C6</f>
        <v>Skalka Tomáš</v>
      </c>
      <c r="D11" s="20">
        <f>'3.třída'!D6</f>
        <v>9.77</v>
      </c>
      <c r="E11" s="7" t="s">
        <v>1</v>
      </c>
    </row>
    <row r="12" spans="1:5" x14ac:dyDescent="0.3">
      <c r="A12" s="4"/>
      <c r="B12" s="4">
        <f>RANK(D12,$D$3:$D$18,1)</f>
        <v>10</v>
      </c>
      <c r="C12" s="4" t="str">
        <f>'3.třída'!C17</f>
        <v>Šimíčková Sára</v>
      </c>
      <c r="D12" s="20">
        <f>'3.třída'!D17</f>
        <v>10.16</v>
      </c>
      <c r="E12" s="7" t="s">
        <v>3</v>
      </c>
    </row>
    <row r="13" spans="1:5" x14ac:dyDescent="0.3">
      <c r="A13" s="4"/>
      <c r="B13" s="4">
        <f>RANK(D13,$D$3:$D$18,1)</f>
        <v>11</v>
      </c>
      <c r="C13" s="4">
        <f>'3.třída'!C20</f>
        <v>0</v>
      </c>
      <c r="D13" s="20">
        <f>'3.třída'!D20</f>
        <v>20</v>
      </c>
      <c r="E13" s="7" t="s">
        <v>3</v>
      </c>
    </row>
    <row r="14" spans="1:5" x14ac:dyDescent="0.3">
      <c r="A14" s="4"/>
      <c r="B14" s="4">
        <f>RANK(D14,$D$3:$D$18,1)</f>
        <v>11</v>
      </c>
      <c r="C14" s="4" t="str">
        <f>'3.třída'!C5</f>
        <v>Kunovjánek Filip</v>
      </c>
      <c r="D14" s="20">
        <f>'3.třída'!D5</f>
        <v>20</v>
      </c>
      <c r="E14" s="7" t="s">
        <v>1</v>
      </c>
    </row>
    <row r="15" spans="1:5" x14ac:dyDescent="0.3">
      <c r="A15" s="4"/>
      <c r="B15" s="4">
        <f>RANK(D15,$D$3:$D$18,1)</f>
        <v>11</v>
      </c>
      <c r="C15" s="4">
        <f>'3.třída'!C19</f>
        <v>0</v>
      </c>
      <c r="D15" s="20">
        <f>'3.třída'!D19</f>
        <v>20</v>
      </c>
      <c r="E15" s="7" t="s">
        <v>3</v>
      </c>
    </row>
    <row r="16" spans="1:5" x14ac:dyDescent="0.3">
      <c r="A16" s="4"/>
      <c r="B16" s="4">
        <f>RANK(D16,$D$3:$D$18,1)</f>
        <v>11</v>
      </c>
      <c r="C16" s="4">
        <f>'3.třída'!C18</f>
        <v>0</v>
      </c>
      <c r="D16" s="20">
        <f>'3.třída'!D18</f>
        <v>20</v>
      </c>
      <c r="E16" s="7" t="s">
        <v>3</v>
      </c>
    </row>
    <row r="17" spans="1:5" x14ac:dyDescent="0.3">
      <c r="A17" s="4"/>
      <c r="B17" s="4">
        <f>RANK(D17,$D$3:$D$18,1)</f>
        <v>11</v>
      </c>
      <c r="C17" s="4" t="str">
        <f>'3.třída'!C12</f>
        <v>Cimbálník Jan</v>
      </c>
      <c r="D17" s="20">
        <f>'3.třída'!D12</f>
        <v>20</v>
      </c>
      <c r="E17" s="7" t="s">
        <v>7</v>
      </c>
    </row>
    <row r="18" spans="1:5" x14ac:dyDescent="0.3">
      <c r="A18" s="4"/>
      <c r="B18" s="4">
        <f>RANK(D18,$D$3:$D$18,1)</f>
        <v>11</v>
      </c>
      <c r="C18" s="4">
        <f>'3.třída'!C13</f>
        <v>0</v>
      </c>
      <c r="D18" s="20">
        <f>'3.třída'!D13</f>
        <v>20</v>
      </c>
      <c r="E18" s="7" t="s">
        <v>7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zoomScale="140" zoomScaleNormal="140" workbookViewId="0">
      <selection activeCell="D2" sqref="D2"/>
    </sheetView>
  </sheetViews>
  <sheetFormatPr defaultRowHeight="14.4" x14ac:dyDescent="0.3"/>
  <cols>
    <col min="3" max="3" width="19.109375" customWidth="1"/>
  </cols>
  <sheetData>
    <row r="1" spans="2:5" x14ac:dyDescent="0.3">
      <c r="B1" t="s">
        <v>40</v>
      </c>
    </row>
    <row r="2" spans="2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5" x14ac:dyDescent="0.3">
      <c r="B3" s="4">
        <f>RANK(D3,$D$3:$D$18,1)</f>
        <v>1</v>
      </c>
      <c r="C3" s="4" t="str">
        <f>'4. třída'!C5</f>
        <v>Ščuka Rudolf</v>
      </c>
      <c r="D3" s="20">
        <f>'4. třída'!D5</f>
        <v>5.57</v>
      </c>
      <c r="E3" s="7" t="s">
        <v>1</v>
      </c>
    </row>
    <row r="4" spans="2:5" x14ac:dyDescent="0.3">
      <c r="B4" s="4">
        <f>RANK(D4,$D$3:$D$18,1)</f>
        <v>2</v>
      </c>
      <c r="C4" s="4" t="str">
        <f>'4. třída'!C10</f>
        <v>Svitáková Veronika</v>
      </c>
      <c r="D4" s="20">
        <f>'4. třída'!D10</f>
        <v>5.8</v>
      </c>
      <c r="E4" s="7" t="s">
        <v>7</v>
      </c>
    </row>
    <row r="5" spans="2:5" x14ac:dyDescent="0.3">
      <c r="B5" s="4">
        <f>RANK(D5,$D$3:$D$18,1)</f>
        <v>3</v>
      </c>
      <c r="C5" s="4" t="str">
        <f>'4. třída'!C3</f>
        <v>Peprníčková Ema</v>
      </c>
      <c r="D5" s="20">
        <f>'4. třída'!D3</f>
        <v>5.85</v>
      </c>
      <c r="E5" s="7" t="s">
        <v>1</v>
      </c>
    </row>
    <row r="6" spans="2:5" x14ac:dyDescent="0.3">
      <c r="B6" s="4">
        <f>RANK(D6,$D$3:$D$18,1)</f>
        <v>4</v>
      </c>
      <c r="C6" s="4" t="str">
        <f>'4. třída'!C13</f>
        <v>Janků Jiří</v>
      </c>
      <c r="D6" s="20">
        <f>'4. třída'!D13</f>
        <v>6.2</v>
      </c>
      <c r="E6" s="7" t="s">
        <v>7</v>
      </c>
    </row>
    <row r="7" spans="2:5" x14ac:dyDescent="0.3">
      <c r="B7" s="4">
        <f>RANK(D7,$D$3:$D$18,1)</f>
        <v>5</v>
      </c>
      <c r="C7" s="4" t="str">
        <f>'4. třída'!C18</f>
        <v>Čonková Nikola</v>
      </c>
      <c r="D7" s="20">
        <f>'4. třída'!D18</f>
        <v>6.29</v>
      </c>
      <c r="E7" s="7" t="s">
        <v>3</v>
      </c>
    </row>
    <row r="8" spans="2:5" x14ac:dyDescent="0.3">
      <c r="B8" s="4">
        <f>RANK(D8,$D$3:$D$18,1)</f>
        <v>6</v>
      </c>
      <c r="C8" s="4" t="str">
        <f>'4. třída'!C26</f>
        <v>Samko Boris</v>
      </c>
      <c r="D8" s="20">
        <f>'4. třída'!D26</f>
        <v>6.47</v>
      </c>
      <c r="E8" s="7" t="s">
        <v>5</v>
      </c>
    </row>
    <row r="9" spans="2:5" x14ac:dyDescent="0.3">
      <c r="B9" s="4">
        <f>RANK(D9,$D$3:$D$18,1)</f>
        <v>7</v>
      </c>
      <c r="C9" s="4" t="str">
        <f>'4. třída'!C24</f>
        <v>Šojdrová Inka</v>
      </c>
      <c r="D9" s="20">
        <f>'4. třída'!D24</f>
        <v>7.55</v>
      </c>
      <c r="E9" s="7" t="s">
        <v>5</v>
      </c>
    </row>
    <row r="10" spans="2:5" x14ac:dyDescent="0.3">
      <c r="B10" s="4">
        <f>RANK(D10,$D$3:$D$18,1)</f>
        <v>8</v>
      </c>
      <c r="C10" s="4" t="str">
        <f>'4. třída'!C12</f>
        <v xml:space="preserve">Vlašič Adam </v>
      </c>
      <c r="D10" s="20">
        <f>'4. třída'!D12</f>
        <v>7.73</v>
      </c>
      <c r="E10" s="7" t="s">
        <v>7</v>
      </c>
    </row>
    <row r="11" spans="2:5" x14ac:dyDescent="0.3">
      <c r="B11" s="4">
        <f>RANK(D11,$D$3:$D$18,1)</f>
        <v>9</v>
      </c>
      <c r="C11" s="4" t="str">
        <f>'4. třída'!C11</f>
        <v>Dojčář Ela</v>
      </c>
      <c r="D11" s="20">
        <f>'4. třída'!D11</f>
        <v>7.84</v>
      </c>
      <c r="E11" s="7" t="s">
        <v>7</v>
      </c>
    </row>
    <row r="12" spans="2:5" x14ac:dyDescent="0.3">
      <c r="B12" s="4">
        <f>RANK(D12,$D$3:$D$18,1)</f>
        <v>10</v>
      </c>
      <c r="C12" s="4" t="str">
        <f>'4. třída'!C27</f>
        <v>Hudeček Tadeáš</v>
      </c>
      <c r="D12" s="20">
        <f>'4. třída'!D27</f>
        <v>8.58</v>
      </c>
      <c r="E12" s="7" t="s">
        <v>5</v>
      </c>
    </row>
    <row r="13" spans="2:5" x14ac:dyDescent="0.3">
      <c r="B13" s="4">
        <f>RANK(D13,$D$3:$D$18,1)</f>
        <v>11</v>
      </c>
      <c r="C13" s="4" t="str">
        <f>'4. třída'!C20</f>
        <v>Libosvár Patrik</v>
      </c>
      <c r="D13" s="20">
        <f>'4. třída'!D20</f>
        <v>9.19</v>
      </c>
      <c r="E13" s="7" t="s">
        <v>3</v>
      </c>
    </row>
    <row r="14" spans="2:5" x14ac:dyDescent="0.3">
      <c r="B14" s="4">
        <f>RANK(D14,$D$3:$D$18,1)</f>
        <v>12</v>
      </c>
      <c r="C14" s="4" t="str">
        <f>'4. třída'!C4</f>
        <v>Galliová Ema</v>
      </c>
      <c r="D14" s="20">
        <f>'4. třída'!D4</f>
        <v>9.39</v>
      </c>
      <c r="E14" s="7" t="s">
        <v>1</v>
      </c>
    </row>
    <row r="15" spans="2:5" x14ac:dyDescent="0.3">
      <c r="B15" s="4">
        <f>RANK(D15,$D$3:$D$18,1)</f>
        <v>13</v>
      </c>
      <c r="C15" s="4" t="str">
        <f>'4. třída'!C6</f>
        <v>Zajíc Josef</v>
      </c>
      <c r="D15" s="20">
        <f>'4. třída'!D6</f>
        <v>10.91</v>
      </c>
      <c r="E15" s="7" t="s">
        <v>1</v>
      </c>
    </row>
    <row r="16" spans="2:5" x14ac:dyDescent="0.3">
      <c r="B16" s="4">
        <f>RANK(D16,$D$3:$D$18,1)</f>
        <v>14</v>
      </c>
      <c r="C16" s="4" t="str">
        <f>'4. třída'!C25</f>
        <v>Frolková Julie</v>
      </c>
      <c r="D16" s="20">
        <f>'4. třída'!D25</f>
        <v>11.21</v>
      </c>
      <c r="E16" s="7" t="s">
        <v>5</v>
      </c>
    </row>
    <row r="17" spans="2:5" x14ac:dyDescent="0.3">
      <c r="B17" s="4">
        <f>RANK(D17,$D$3:$D$18,1)</f>
        <v>15</v>
      </c>
      <c r="C17" s="4" t="str">
        <f>'4. třída'!C17</f>
        <v>Prylutska Yeva</v>
      </c>
      <c r="D17" s="20">
        <f>'4. třída'!D17</f>
        <v>11.85</v>
      </c>
      <c r="E17" s="7" t="s">
        <v>3</v>
      </c>
    </row>
    <row r="18" spans="2:5" x14ac:dyDescent="0.3">
      <c r="B18" s="4">
        <f>RANK(D18,$D$3:$D$18,1)</f>
        <v>16</v>
      </c>
      <c r="C18" s="4" t="str">
        <f>'4. třída'!C19</f>
        <v>Belant Matěj</v>
      </c>
      <c r="D18" s="20">
        <f>'4. třída'!D19</f>
        <v>12.24</v>
      </c>
      <c r="E18" s="7" t="s">
        <v>3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zoomScale="140" zoomScaleNormal="140" workbookViewId="0">
      <selection activeCell="B11" sqref="B11"/>
    </sheetView>
  </sheetViews>
  <sheetFormatPr defaultRowHeight="14.4" x14ac:dyDescent="0.3"/>
  <cols>
    <col min="3" max="3" width="17.44140625" customWidth="1"/>
  </cols>
  <sheetData>
    <row r="1" spans="2:5" x14ac:dyDescent="0.3">
      <c r="B1" t="s">
        <v>41</v>
      </c>
    </row>
    <row r="2" spans="2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5" x14ac:dyDescent="0.3">
      <c r="B3" s="4">
        <f>RANK(D3,$D$3:$D$18,1)</f>
        <v>1</v>
      </c>
      <c r="C3" s="4" t="str">
        <f>'5.třída'!C19</f>
        <v>Hauerland Tomáš</v>
      </c>
      <c r="D3" s="20">
        <f>'5.třída'!D19</f>
        <v>4.09</v>
      </c>
      <c r="E3" s="7" t="s">
        <v>3</v>
      </c>
    </row>
    <row r="4" spans="2:5" x14ac:dyDescent="0.3">
      <c r="B4" s="4">
        <f>RANK(D4,$D$3:$D$18,1)</f>
        <v>2</v>
      </c>
      <c r="C4" s="4" t="str">
        <f>'5.třída'!C3</f>
        <v>Klimoszová Viktorie</v>
      </c>
      <c r="D4" s="20">
        <f>'5.třída'!D3</f>
        <v>4.82</v>
      </c>
      <c r="E4" s="7" t="s">
        <v>1</v>
      </c>
    </row>
    <row r="5" spans="2:5" x14ac:dyDescent="0.3">
      <c r="B5" s="4">
        <f>RANK(D5,$D$3:$D$18,1)</f>
        <v>3</v>
      </c>
      <c r="C5" s="4" t="str">
        <f>'5.třída'!C5</f>
        <v>Zámečník Zbyšek</v>
      </c>
      <c r="D5" s="20">
        <f>'5.třída'!D5</f>
        <v>5.1100000000000003</v>
      </c>
      <c r="E5" s="7" t="s">
        <v>1</v>
      </c>
    </row>
    <row r="6" spans="2:5" x14ac:dyDescent="0.3">
      <c r="B6" s="4">
        <f>RANK(D6,$D$3:$D$18,1)</f>
        <v>4</v>
      </c>
      <c r="C6" s="4" t="str">
        <f>'5.třída'!C24</f>
        <v>Rapantová Štěpánka</v>
      </c>
      <c r="D6" s="20">
        <f>'5.třída'!D24</f>
        <v>5.28</v>
      </c>
      <c r="E6" s="7" t="s">
        <v>5</v>
      </c>
    </row>
    <row r="7" spans="2:5" x14ac:dyDescent="0.3">
      <c r="B7" s="4">
        <f>RANK(D7,$D$3:$D$18,1)</f>
        <v>5</v>
      </c>
      <c r="C7" s="4" t="str">
        <f>'5.třída'!C20</f>
        <v>Šimíček Jakub</v>
      </c>
      <c r="D7" s="20">
        <f>'5.třída'!D20</f>
        <v>5.7</v>
      </c>
      <c r="E7" s="7" t="s">
        <v>3</v>
      </c>
    </row>
    <row r="8" spans="2:5" x14ac:dyDescent="0.3">
      <c r="B8" s="4">
        <f>RANK(D8,$D$3:$D$18,1)</f>
        <v>6</v>
      </c>
      <c r="C8" s="4" t="str">
        <f>'5.třída'!C12</f>
        <v>Hráček David</v>
      </c>
      <c r="D8" s="20">
        <f>'5.třída'!D12</f>
        <v>5.76</v>
      </c>
      <c r="E8" s="7" t="s">
        <v>7</v>
      </c>
    </row>
    <row r="9" spans="2:5" x14ac:dyDescent="0.3">
      <c r="B9" s="4">
        <f>RANK(D9,$D$3:$D$18,1)</f>
        <v>7</v>
      </c>
      <c r="C9" s="4" t="str">
        <f>'5.třída'!C25</f>
        <v xml:space="preserve">Zrůnová Eliška </v>
      </c>
      <c r="D9" s="20">
        <f>'5.třída'!D25</f>
        <v>5.82</v>
      </c>
      <c r="E9" s="7" t="s">
        <v>5</v>
      </c>
    </row>
    <row r="10" spans="2:5" x14ac:dyDescent="0.3">
      <c r="B10" s="4">
        <f>RANK(D10,$D$3:$D$18,1)</f>
        <v>8</v>
      </c>
      <c r="C10" s="4" t="str">
        <f>'5.třída'!C4</f>
        <v>Kašná Kristýna</v>
      </c>
      <c r="D10" s="20">
        <f>'5.třída'!D4</f>
        <v>5.96</v>
      </c>
      <c r="E10" s="7" t="s">
        <v>1</v>
      </c>
    </row>
    <row r="11" spans="2:5" x14ac:dyDescent="0.3">
      <c r="B11" s="4">
        <f>RANK(D11,$D$3:$D$18,1)</f>
        <v>9</v>
      </c>
      <c r="C11" s="4" t="str">
        <f>'5.třída'!C10</f>
        <v>Vaňková Nikol</v>
      </c>
      <c r="D11" s="20">
        <f>'5.třída'!D10</f>
        <v>7.44</v>
      </c>
      <c r="E11" s="7" t="s">
        <v>7</v>
      </c>
    </row>
    <row r="12" spans="2:5" x14ac:dyDescent="0.3">
      <c r="B12" s="4">
        <f>RANK(D12,$D$3:$D$18,1)</f>
        <v>10</v>
      </c>
      <c r="C12" s="4" t="str">
        <f>'5.třída'!C18</f>
        <v>Hrubošová Natálie</v>
      </c>
      <c r="D12" s="20">
        <f>'5.třída'!D18</f>
        <v>8.0500000000000007</v>
      </c>
      <c r="E12" s="7" t="s">
        <v>3</v>
      </c>
    </row>
    <row r="13" spans="2:5" x14ac:dyDescent="0.3">
      <c r="B13" s="4">
        <f>RANK(D13,$D$3:$D$18,1)</f>
        <v>11</v>
      </c>
      <c r="C13" s="4" t="str">
        <f>'5.třída'!C27</f>
        <v>Havlíček Matyáš</v>
      </c>
      <c r="D13" s="20">
        <f>'5.třída'!D27</f>
        <v>9.32</v>
      </c>
      <c r="E13" s="7" t="s">
        <v>5</v>
      </c>
    </row>
    <row r="14" spans="2:5" x14ac:dyDescent="0.3">
      <c r="B14" s="4">
        <f>RANK(D14,$D$3:$D$18,1)</f>
        <v>12</v>
      </c>
      <c r="C14" s="4" t="str">
        <f>'5.třída'!C26</f>
        <v>Pšurný David</v>
      </c>
      <c r="D14" s="20">
        <f>'5.třída'!D26</f>
        <v>9.49</v>
      </c>
      <c r="E14" s="7" t="s">
        <v>5</v>
      </c>
    </row>
    <row r="15" spans="2:5" x14ac:dyDescent="0.3">
      <c r="B15" s="4">
        <f>RANK(D15,$D$3:$D$18,1)</f>
        <v>13</v>
      </c>
      <c r="C15" s="4" t="str">
        <f>'5.třída'!C17</f>
        <v>Cáblíková Rozárie</v>
      </c>
      <c r="D15" s="20">
        <f>'5.třída'!D17</f>
        <v>10.83</v>
      </c>
      <c r="E15" s="7" t="s">
        <v>3</v>
      </c>
    </row>
    <row r="16" spans="2:5" x14ac:dyDescent="0.3">
      <c r="B16" s="4">
        <f>RANK(D16,$D$3:$D$18,1)</f>
        <v>14</v>
      </c>
      <c r="C16" s="4" t="str">
        <f>'5.třída'!C11</f>
        <v>Bršlíková Barbora</v>
      </c>
      <c r="D16" s="20">
        <f>'5.třída'!D11</f>
        <v>11.19</v>
      </c>
      <c r="E16" s="7" t="s">
        <v>7</v>
      </c>
    </row>
    <row r="17" spans="2:5" x14ac:dyDescent="0.3">
      <c r="B17" s="4">
        <f>RANK(D17,$D$3:$D$18,1)</f>
        <v>15</v>
      </c>
      <c r="C17" s="4" t="str">
        <f>'5.třída'!C6</f>
        <v>Stolařík Matěj</v>
      </c>
      <c r="D17" s="20">
        <f>'5.třída'!D6</f>
        <v>12</v>
      </c>
      <c r="E17" s="7" t="s">
        <v>1</v>
      </c>
    </row>
    <row r="18" spans="2:5" x14ac:dyDescent="0.3">
      <c r="B18" s="4">
        <f>RANK(D18,$D$3:$D$18,1)</f>
        <v>16</v>
      </c>
      <c r="C18" s="4" t="str">
        <f>'5.třída'!C13</f>
        <v>Strnad David</v>
      </c>
      <c r="D18" s="20">
        <f>'5.třída'!D13</f>
        <v>13.91</v>
      </c>
      <c r="E18" s="7" t="s">
        <v>7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2. třída</vt:lpstr>
      <vt:lpstr>3.třída</vt:lpstr>
      <vt:lpstr>4. třída</vt:lpstr>
      <vt:lpstr>5.třída</vt:lpstr>
      <vt:lpstr>Poradi2</vt:lpstr>
      <vt:lpstr>Poradi3</vt:lpstr>
      <vt:lpstr>Poradi4</vt:lpstr>
      <vt:lpstr>Poradi5</vt:lpstr>
      <vt:lpstr>Poradi_skoly</vt:lpstr>
      <vt:lpstr>TISK</vt:lpstr>
    </vt:vector>
  </TitlesOfParts>
  <Company>HP Inc.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Šmejkal Filip</dc:creator>
  <cp:lastModifiedBy>Zak</cp:lastModifiedBy>
  <cp:revision/>
  <dcterms:created xsi:type="dcterms:W3CDTF">2022-05-04T13:40:25Z</dcterms:created>
  <dcterms:modified xsi:type="dcterms:W3CDTF">2026-02-13T09:05:21Z</dcterms:modified>
</cp:coreProperties>
</file>